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Users\gnioradze\Desktop\Statistics\Statistics 2019 IV-pirveladi\Saitze dasadebi 2019 IV\ENG\"/>
    </mc:Choice>
  </mc:AlternateContent>
  <xr:revisionPtr revIDLastSave="0" documentId="13_ncr:1_{863A6FF4-739F-4B35-B73D-EE54B98C0D2E}" xr6:coauthVersionLast="43" xr6:coauthVersionMax="43" xr10:uidLastSave="{00000000-0000-0000-0000-000000000000}"/>
  <bookViews>
    <workbookView xWindow="-108" yWindow="-108" windowWidth="23256" windowHeight="12576" tabRatio="908" xr2:uid="{00000000-000D-0000-FFFF-FFFF00000000}"/>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2" i="22" l="1"/>
  <c r="G22" i="22"/>
  <c r="F22" i="22"/>
  <c r="E22" i="22"/>
  <c r="D22" i="22"/>
  <c r="C22" i="22"/>
  <c r="CV24" i="21" l="1"/>
  <c r="CU24" i="21"/>
  <c r="CT24" i="21"/>
  <c r="CS24" i="21"/>
  <c r="CR24" i="21"/>
  <c r="CQ24" i="21"/>
  <c r="CP24" i="21"/>
  <c r="CO24" i="21"/>
  <c r="CN24" i="21"/>
  <c r="CM24" i="21"/>
  <c r="CL24" i="21"/>
  <c r="CK24" i="21"/>
  <c r="CJ24" i="21"/>
  <c r="CI24" i="21"/>
  <c r="CH24" i="21"/>
  <c r="CG24" i="21"/>
  <c r="CF24" i="21"/>
  <c r="CE24" i="21"/>
  <c r="CD24" i="21"/>
  <c r="CC24" i="21"/>
  <c r="CB24" i="21"/>
  <c r="CA24" i="21"/>
  <c r="BZ24" i="21"/>
  <c r="BY24" i="21"/>
  <c r="BX24" i="21"/>
  <c r="BW24" i="21"/>
  <c r="BV24" i="21"/>
  <c r="BU24" i="21"/>
  <c r="BT24" i="21"/>
  <c r="BS24" i="21"/>
  <c r="BR24" i="21"/>
  <c r="BQ24" i="21"/>
  <c r="BP24" i="21"/>
  <c r="BO24" i="21"/>
  <c r="BN24" i="21"/>
  <c r="BM24" i="21"/>
  <c r="BL24" i="21"/>
  <c r="BK24" i="21"/>
  <c r="BJ24" i="21"/>
  <c r="BI24" i="21"/>
  <c r="BH24" i="21"/>
  <c r="BG24" i="21"/>
  <c r="BF24" i="21"/>
  <c r="BE24" i="21"/>
  <c r="BD24" i="21"/>
  <c r="BC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A2" i="29" l="1"/>
  <c r="A2" i="14"/>
  <c r="A2" i="28"/>
  <c r="A2" i="4"/>
  <c r="A2" i="24" s="1"/>
  <c r="A2" i="17" s="1"/>
  <c r="A2" i="30" s="1"/>
  <c r="A2" i="18" s="1"/>
  <c r="A2" i="22"/>
  <c r="A3" i="26" l="1"/>
  <c r="A2" i="32"/>
  <c r="AM6" i="17" l="1"/>
  <c r="AM9" i="17"/>
  <c r="AM8" i="17"/>
  <c r="AM10" i="17"/>
  <c r="AM11" i="17"/>
  <c r="AM12" i="17"/>
  <c r="AM13" i="17"/>
  <c r="AM14" i="17"/>
  <c r="AM15" i="17"/>
  <c r="AM16" i="17"/>
  <c r="AM17" i="17"/>
  <c r="AM18" i="17"/>
  <c r="AM19" i="17"/>
  <c r="AM20" i="17"/>
  <c r="AM7" i="17"/>
  <c r="AM21" i="17"/>
  <c r="AM22" i="17"/>
  <c r="AN6" i="17"/>
  <c r="AN9" i="17"/>
  <c r="AN8" i="17"/>
  <c r="AN10" i="17"/>
  <c r="AN11" i="17"/>
  <c r="AN12" i="17"/>
  <c r="AN13" i="17"/>
  <c r="AN14" i="17"/>
  <c r="AN15" i="17"/>
  <c r="AN16" i="17"/>
  <c r="AN17" i="17"/>
  <c r="AN18" i="17"/>
  <c r="AN19" i="17"/>
  <c r="AN20" i="17"/>
  <c r="AN7" i="17"/>
  <c r="AN21" i="17"/>
  <c r="AN22" i="17"/>
  <c r="H6" i="22" l="1"/>
  <c r="H8" i="22"/>
  <c r="H11" i="22"/>
  <c r="H16" i="22"/>
  <c r="H13" i="22"/>
  <c r="H5" i="22"/>
  <c r="H15" i="22"/>
  <c r="H14" i="22"/>
  <c r="H21" i="22"/>
  <c r="H12" i="22"/>
  <c r="H17" i="22"/>
  <c r="H19" i="22"/>
  <c r="H20" i="22"/>
  <c r="H7" i="22"/>
  <c r="H9" i="22"/>
  <c r="H18" i="22"/>
  <c r="H10" i="22"/>
  <c r="AN9" i="32" l="1"/>
  <c r="AM9" i="32"/>
  <c r="AN8" i="32"/>
  <c r="AM8" i="32"/>
  <c r="AN7" i="32"/>
  <c r="AM7" i="32"/>
  <c r="AN22" i="32"/>
  <c r="AM22" i="32"/>
  <c r="AN21" i="32"/>
  <c r="AM21" i="32"/>
  <c r="AN20" i="32"/>
  <c r="AM20" i="32"/>
  <c r="AN19" i="32"/>
  <c r="AM19" i="32"/>
  <c r="AN18" i="32"/>
  <c r="AM18" i="32"/>
  <c r="AN17" i="32"/>
  <c r="AM17" i="32"/>
  <c r="AN16" i="32"/>
  <c r="AM16" i="32"/>
  <c r="AN15" i="32"/>
  <c r="AM15" i="32"/>
  <c r="AN14" i="32"/>
  <c r="AM14" i="32"/>
  <c r="AN13" i="32"/>
  <c r="AM13" i="32"/>
  <c r="AN12" i="32"/>
  <c r="AM12" i="32"/>
  <c r="AN10" i="32"/>
  <c r="AM10" i="32"/>
  <c r="AN11" i="32"/>
  <c r="AM11" i="32"/>
  <c r="AM23" i="32"/>
  <c r="AN23" i="32"/>
  <c r="AM20" i="26" l="1"/>
  <c r="AN20" i="26"/>
  <c r="AM21" i="18"/>
  <c r="AN21" i="18"/>
  <c r="AM12" i="30"/>
  <c r="AN12" i="30"/>
  <c r="AM23" i="24"/>
  <c r="AN23" i="24"/>
  <c r="EQ24" i="29"/>
  <c r="ER24" i="29"/>
  <c r="ES24" i="29"/>
  <c r="ET24" i="29"/>
  <c r="EU24" i="29"/>
  <c r="EV24" i="29"/>
  <c r="EW24" i="29"/>
  <c r="EX24" i="29"/>
  <c r="AM20" i="14"/>
  <c r="AN20" i="14"/>
  <c r="CO12" i="28" l="1"/>
  <c r="CP12" i="28"/>
  <c r="CQ12" i="28"/>
  <c r="CR12" i="28"/>
  <c r="CS12" i="28"/>
  <c r="AM11" i="4"/>
  <c r="AN11" i="4"/>
  <c r="CV19" i="21"/>
  <c r="CU12" i="21"/>
  <c r="CT12" i="21"/>
  <c r="CS12" i="21"/>
  <c r="CR12" i="21"/>
  <c r="CU19" i="21"/>
  <c r="CT19" i="21"/>
  <c r="CS19" i="21"/>
  <c r="CR19" i="21"/>
  <c r="CU17" i="21"/>
  <c r="CT17" i="21"/>
  <c r="CS17" i="21"/>
  <c r="CR17" i="21"/>
  <c r="CU10" i="21"/>
  <c r="CT10" i="21"/>
  <c r="CS10" i="21"/>
  <c r="CR10" i="21"/>
  <c r="CU16" i="21"/>
  <c r="CT16" i="21"/>
  <c r="CS16" i="21"/>
  <c r="CR16" i="21"/>
  <c r="CU20" i="21"/>
  <c r="CT20" i="21"/>
  <c r="CS20" i="21"/>
  <c r="CR20" i="21"/>
  <c r="CU18" i="21"/>
  <c r="CT18" i="21"/>
  <c r="CS18" i="21"/>
  <c r="CR18" i="21"/>
  <c r="CU14" i="21"/>
  <c r="CT14" i="21"/>
  <c r="CS14" i="21"/>
  <c r="CR14" i="21"/>
  <c r="CU13" i="21"/>
  <c r="CT13" i="21"/>
  <c r="CS13" i="21"/>
  <c r="CR13" i="21"/>
  <c r="CU7" i="21"/>
  <c r="CT7" i="21"/>
  <c r="CS7" i="21"/>
  <c r="CR7" i="21"/>
  <c r="CU21" i="21"/>
  <c r="CT21" i="21"/>
  <c r="CS21" i="21"/>
  <c r="CR21" i="21"/>
  <c r="CU15" i="21"/>
  <c r="CT15" i="21"/>
  <c r="CS15" i="21"/>
  <c r="CR15" i="21"/>
  <c r="CU23" i="21"/>
  <c r="CT23" i="21"/>
  <c r="CS23" i="21"/>
  <c r="CR23" i="21"/>
  <c r="CU11" i="21"/>
  <c r="CT11" i="21"/>
  <c r="CS11" i="21"/>
  <c r="CR11" i="21"/>
  <c r="CU22" i="21"/>
  <c r="CT22" i="21"/>
  <c r="CS22" i="21"/>
  <c r="CR22" i="21"/>
  <c r="CU9" i="21"/>
  <c r="CT9" i="21"/>
  <c r="CS9" i="21"/>
  <c r="CR9" i="21"/>
  <c r="CU8" i="21"/>
  <c r="CT8" i="21"/>
  <c r="CS8" i="21"/>
  <c r="CR8" i="21"/>
  <c r="CV13" i="21" l="1"/>
  <c r="CV20" i="21" l="1"/>
  <c r="AM23" i="26" l="1"/>
  <c r="AN23" i="26"/>
  <c r="AM18" i="30"/>
  <c r="AN18" i="30"/>
  <c r="AM18" i="18"/>
  <c r="AN18" i="18"/>
  <c r="EW17" i="29" l="1"/>
  <c r="EV17" i="29"/>
  <c r="EU17" i="29"/>
  <c r="ET17" i="29"/>
  <c r="ES17" i="29"/>
  <c r="ER17" i="29"/>
  <c r="EQ17" i="29"/>
  <c r="CS13" i="28"/>
  <c r="CR13" i="28"/>
  <c r="CQ13" i="28"/>
  <c r="CP13" i="28"/>
  <c r="CO13" i="28"/>
  <c r="AM20" i="4"/>
  <c r="CV10" i="21"/>
  <c r="AN20" i="4"/>
  <c r="AN17" i="14"/>
  <c r="AM17" i="14"/>
  <c r="EX17" i="29"/>
  <c r="AN20" i="24"/>
  <c r="AM20" i="24"/>
  <c r="AN10" i="30"/>
  <c r="AM10" i="30"/>
  <c r="AN16" i="18"/>
  <c r="AM16" i="18"/>
  <c r="AN11" i="26"/>
  <c r="AM11" i="26"/>
  <c r="AM22" i="24"/>
  <c r="AM17" i="24" l="1"/>
  <c r="AN17" i="24"/>
  <c r="AM21" i="24"/>
  <c r="AN21" i="24"/>
  <c r="AM14" i="24"/>
  <c r="AN14" i="24"/>
  <c r="AM9" i="24"/>
  <c r="AN9" i="24"/>
  <c r="AM15" i="24"/>
  <c r="AN15" i="24"/>
  <c r="AM11" i="24"/>
  <c r="AN11" i="24"/>
  <c r="AM12" i="24"/>
  <c r="AN12" i="24"/>
  <c r="AM19" i="24"/>
  <c r="AN19" i="24"/>
  <c r="AM13" i="24"/>
  <c r="AN13" i="24"/>
  <c r="AM10" i="24"/>
  <c r="AN10" i="24"/>
  <c r="AN22" i="24"/>
  <c r="AM16" i="24"/>
  <c r="AN16" i="24"/>
  <c r="EX14" i="29"/>
  <c r="EW14" i="29"/>
  <c r="EV14" i="29"/>
  <c r="EU14" i="29"/>
  <c r="ET14" i="29"/>
  <c r="ES14" i="29"/>
  <c r="ER14" i="29"/>
  <c r="EQ14" i="29"/>
  <c r="ET12" i="29"/>
  <c r="AM6" i="14"/>
  <c r="AN6" i="14"/>
  <c r="AM7" i="14"/>
  <c r="AN7" i="14"/>
  <c r="AM16" i="14"/>
  <c r="AN16" i="14"/>
  <c r="AM19" i="14"/>
  <c r="AN19" i="14"/>
  <c r="AM22" i="14"/>
  <c r="AN22" i="14"/>
  <c r="AM8" i="14"/>
  <c r="AN8" i="14"/>
  <c r="AM14" i="14"/>
  <c r="AN14" i="14"/>
  <c r="AM12" i="14"/>
  <c r="AN12" i="14"/>
  <c r="AM18" i="14"/>
  <c r="AN18" i="14"/>
  <c r="AM9" i="14"/>
  <c r="AN9" i="14"/>
  <c r="AM21" i="14"/>
  <c r="AN21" i="14"/>
  <c r="AM15" i="14"/>
  <c r="AN15" i="14"/>
  <c r="AM13" i="14"/>
  <c r="AN13" i="14"/>
  <c r="AM11" i="14"/>
  <c r="AN11" i="14"/>
  <c r="AM10" i="14"/>
  <c r="AN10" i="14"/>
  <c r="CO22" i="28" l="1"/>
  <c r="CP22" i="28"/>
  <c r="CQ22" i="28"/>
  <c r="CR22" i="28"/>
  <c r="CS22" i="28"/>
  <c r="AM8" i="26" l="1"/>
  <c r="AN8" i="26"/>
  <c r="AM17" i="18"/>
  <c r="AN17" i="18"/>
  <c r="AM16" i="30"/>
  <c r="AN16" i="30"/>
  <c r="EQ12" i="29"/>
  <c r="ER12" i="29"/>
  <c r="ES12" i="29"/>
  <c r="EV12" i="29"/>
  <c r="EW12" i="29"/>
  <c r="CO21" i="28"/>
  <c r="CP21" i="28"/>
  <c r="CQ21" i="28"/>
  <c r="CR21" i="28"/>
  <c r="CS21" i="28"/>
  <c r="AM21" i="4"/>
  <c r="AN21" i="4"/>
  <c r="EX12" i="29" l="1"/>
  <c r="EU12" i="29"/>
  <c r="AM7" i="24"/>
  <c r="AN7" i="24"/>
  <c r="AM8" i="24"/>
  <c r="AN8" i="24"/>
  <c r="AM18" i="24"/>
  <c r="AN18" i="24"/>
  <c r="AM7" i="26" l="1"/>
  <c r="AM9" i="26"/>
  <c r="AM17" i="26"/>
  <c r="AM19" i="26"/>
  <c r="AM18" i="26"/>
  <c r="AM10" i="26"/>
  <c r="AM16" i="26"/>
  <c r="AM21" i="26"/>
  <c r="AM13" i="26"/>
  <c r="AM22" i="26"/>
  <c r="AM14" i="26"/>
  <c r="AM12" i="26"/>
  <c r="AM15" i="26"/>
  <c r="C24" i="30" l="1"/>
  <c r="D24" i="30"/>
  <c r="E24" i="30"/>
  <c r="F24" i="30"/>
  <c r="G24" i="30"/>
  <c r="H24" i="30"/>
  <c r="I24" i="30"/>
  <c r="J24" i="30"/>
  <c r="K24" i="30"/>
  <c r="L24" i="30"/>
  <c r="M24" i="30"/>
  <c r="N24" i="30"/>
  <c r="O24" i="30"/>
  <c r="P24" i="30"/>
  <c r="Q24" i="30"/>
  <c r="R24" i="30"/>
  <c r="S24" i="30"/>
  <c r="T24" i="30"/>
  <c r="U24" i="30"/>
  <c r="V24" i="30"/>
  <c r="W24" i="30"/>
  <c r="X24" i="30"/>
  <c r="Y24" i="30"/>
  <c r="Z24" i="30"/>
  <c r="AA24" i="30"/>
  <c r="AB24" i="30"/>
  <c r="AC24" i="30"/>
  <c r="AD24" i="30"/>
  <c r="AE24" i="30"/>
  <c r="AF24" i="30"/>
  <c r="AG24" i="30"/>
  <c r="AH24" i="30"/>
  <c r="AI24" i="30"/>
  <c r="AJ24" i="30"/>
  <c r="AK24" i="30"/>
  <c r="AL24" i="30"/>
  <c r="AM8" i="30"/>
  <c r="AN8" i="30"/>
  <c r="AM23" i="30"/>
  <c r="AN23" i="30"/>
  <c r="AM11" i="30"/>
  <c r="AN11" i="30"/>
  <c r="AM15" i="30"/>
  <c r="AN15" i="30"/>
  <c r="AM19" i="30"/>
  <c r="AN19" i="30"/>
  <c r="AM17" i="30"/>
  <c r="AN17" i="30"/>
  <c r="AM20" i="30"/>
  <c r="AN20" i="30"/>
  <c r="AM7" i="30"/>
  <c r="AN7" i="30"/>
  <c r="AM22" i="30"/>
  <c r="AN22" i="30"/>
  <c r="AM21" i="30"/>
  <c r="AN21" i="30"/>
  <c r="AM14" i="30"/>
  <c r="AN14" i="30"/>
  <c r="AM9" i="30"/>
  <c r="AN9" i="30"/>
  <c r="EU13" i="29"/>
  <c r="EV13" i="29"/>
  <c r="EW13" i="29"/>
  <c r="EU18" i="29"/>
  <c r="EV18" i="29"/>
  <c r="EW18" i="29"/>
  <c r="EU20" i="29"/>
  <c r="EV20" i="29"/>
  <c r="EW20" i="29"/>
  <c r="EU15" i="29"/>
  <c r="EV15" i="29"/>
  <c r="EW15" i="29"/>
  <c r="EU16" i="29"/>
  <c r="EV16" i="29"/>
  <c r="EW16" i="29"/>
  <c r="EU10" i="29"/>
  <c r="EV10" i="29"/>
  <c r="EW10" i="29"/>
  <c r="EU11" i="29"/>
  <c r="EV11" i="29"/>
  <c r="EW11" i="29"/>
  <c r="EU8" i="29"/>
  <c r="EV8" i="29"/>
  <c r="EW8" i="29"/>
  <c r="EU19" i="29"/>
  <c r="EV19" i="29"/>
  <c r="EW19" i="29"/>
  <c r="EU22" i="29"/>
  <c r="EV22" i="29"/>
  <c r="EW22" i="29"/>
  <c r="EU21" i="29"/>
  <c r="EV21" i="29"/>
  <c r="EW21" i="29"/>
  <c r="EU9" i="29"/>
  <c r="EV9" i="29"/>
  <c r="EW9" i="29"/>
  <c r="EU23" i="29"/>
  <c r="EV23" i="29"/>
  <c r="EW23" i="29"/>
  <c r="EQ13" i="29"/>
  <c r="ER13" i="29"/>
  <c r="ES13" i="29"/>
  <c r="EQ18" i="29"/>
  <c r="ER18" i="29"/>
  <c r="ES18" i="29"/>
  <c r="EQ20" i="29"/>
  <c r="ER20" i="29"/>
  <c r="ES20" i="29"/>
  <c r="EQ15" i="29"/>
  <c r="ER15" i="29"/>
  <c r="ES15" i="29"/>
  <c r="EQ16" i="29"/>
  <c r="ER16" i="29"/>
  <c r="ES16" i="29"/>
  <c r="EQ10" i="29"/>
  <c r="ER10" i="29"/>
  <c r="ES10" i="29"/>
  <c r="EQ11" i="29"/>
  <c r="ER11" i="29"/>
  <c r="ES11" i="29"/>
  <c r="EQ8" i="29"/>
  <c r="ER8" i="29"/>
  <c r="ES8" i="29"/>
  <c r="EQ19" i="29"/>
  <c r="ER19" i="29"/>
  <c r="ES19" i="29"/>
  <c r="EQ22" i="29"/>
  <c r="ER22" i="29"/>
  <c r="ES22" i="29"/>
  <c r="EQ21" i="29"/>
  <c r="ER21" i="29"/>
  <c r="ES21" i="29"/>
  <c r="EQ9" i="29"/>
  <c r="ER9" i="29"/>
  <c r="ES9" i="29"/>
  <c r="EQ23" i="29"/>
  <c r="ER23" i="29"/>
  <c r="ES23" i="29"/>
  <c r="C25" i="29"/>
  <c r="D25" i="29"/>
  <c r="E25" i="29"/>
  <c r="F25" i="29"/>
  <c r="G25" i="29"/>
  <c r="H25" i="29"/>
  <c r="I25" i="29"/>
  <c r="J25" i="29"/>
  <c r="K25" i="29"/>
  <c r="L25" i="29"/>
  <c r="M25" i="29"/>
  <c r="N25" i="29"/>
  <c r="O25" i="29"/>
  <c r="P25" i="29"/>
  <c r="Q25" i="29"/>
  <c r="R25" i="29"/>
  <c r="S25" i="29"/>
  <c r="T25" i="29"/>
  <c r="U25" i="29"/>
  <c r="V25" i="29"/>
  <c r="W25" i="29"/>
  <c r="X25" i="29"/>
  <c r="Y25" i="29"/>
  <c r="Z25" i="29"/>
  <c r="AA25" i="29"/>
  <c r="AB25" i="29"/>
  <c r="AC25" i="29"/>
  <c r="AD25" i="29"/>
  <c r="AE25" i="29"/>
  <c r="AF25" i="29"/>
  <c r="AG25" i="29"/>
  <c r="AH25" i="29"/>
  <c r="AI25" i="29"/>
  <c r="AJ25" i="29"/>
  <c r="AK25" i="29"/>
  <c r="AL25" i="29"/>
  <c r="AM25" i="29"/>
  <c r="AN25"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BL25" i="29"/>
  <c r="BM25" i="29"/>
  <c r="BN25" i="29"/>
  <c r="BO25" i="29"/>
  <c r="BP25" i="29"/>
  <c r="BQ25" i="29"/>
  <c r="BR25" i="29"/>
  <c r="BS25" i="29"/>
  <c r="BT25" i="29"/>
  <c r="BU25" i="29"/>
  <c r="BV25" i="29"/>
  <c r="BW25" i="29"/>
  <c r="BX25" i="29"/>
  <c r="BY25" i="29"/>
  <c r="BZ25" i="29"/>
  <c r="CA25" i="29"/>
  <c r="CB25" i="29"/>
  <c r="CC25" i="29"/>
  <c r="CD25" i="29"/>
  <c r="CE25" i="29"/>
  <c r="CF25" i="29"/>
  <c r="CG25" i="29"/>
  <c r="CH25" i="29"/>
  <c r="CI25" i="29"/>
  <c r="CJ25" i="29"/>
  <c r="CK25" i="29"/>
  <c r="CL25" i="29"/>
  <c r="CM25" i="29"/>
  <c r="CN25" i="29"/>
  <c r="CO25" i="29"/>
  <c r="CP25" i="29"/>
  <c r="CQ25" i="29"/>
  <c r="CR25" i="29"/>
  <c r="CS25" i="29"/>
  <c r="CT25" i="29"/>
  <c r="CU25" i="29"/>
  <c r="CV25" i="29"/>
  <c r="CW25" i="29"/>
  <c r="CX25" i="29"/>
  <c r="CY25" i="29"/>
  <c r="CZ25" i="29"/>
  <c r="DA25" i="29"/>
  <c r="DB25" i="29"/>
  <c r="DC25" i="29"/>
  <c r="DD25" i="29"/>
  <c r="DE25" i="29"/>
  <c r="DF25" i="29"/>
  <c r="DG25" i="29"/>
  <c r="DH25" i="29"/>
  <c r="DI25" i="29"/>
  <c r="DJ25" i="29"/>
  <c r="DK25" i="29"/>
  <c r="DL25" i="29"/>
  <c r="DM25" i="29"/>
  <c r="DN25" i="29"/>
  <c r="DO25" i="29"/>
  <c r="DP25" i="29"/>
  <c r="DQ25" i="29"/>
  <c r="DR25" i="29"/>
  <c r="DS25" i="29"/>
  <c r="DT25" i="29"/>
  <c r="DU25" i="29"/>
  <c r="DV25" i="29"/>
  <c r="DW25" i="29"/>
  <c r="DX25" i="29"/>
  <c r="DY25" i="29"/>
  <c r="DZ25" i="29"/>
  <c r="EA25" i="29"/>
  <c r="EB25" i="29"/>
  <c r="EC25" i="29"/>
  <c r="ED25" i="29"/>
  <c r="EE25" i="29"/>
  <c r="EF25" i="29"/>
  <c r="EG25" i="29"/>
  <c r="EH25" i="29"/>
  <c r="EI25" i="29"/>
  <c r="EJ25" i="29"/>
  <c r="EK25" i="29"/>
  <c r="EL25" i="29"/>
  <c r="EM25" i="29"/>
  <c r="EN25" i="29"/>
  <c r="EO25" i="29"/>
  <c r="EP25" i="29"/>
  <c r="EQ25" i="29" l="1"/>
  <c r="EU25" i="29"/>
  <c r="EV25" i="29"/>
  <c r="ER25" i="29"/>
  <c r="EW25" i="29"/>
  <c r="ES25" i="29"/>
  <c r="CO7" i="28" l="1"/>
  <c r="CP7" i="28"/>
  <c r="CQ7" i="28"/>
  <c r="CR7" i="28"/>
  <c r="CS7" i="28"/>
  <c r="CO20" i="28"/>
  <c r="CP20" i="28"/>
  <c r="CQ20" i="28"/>
  <c r="CR20" i="28"/>
  <c r="CS20" i="28"/>
  <c r="CO14" i="28"/>
  <c r="CP14" i="28"/>
  <c r="CQ14" i="28"/>
  <c r="CR14" i="28"/>
  <c r="CS14" i="28"/>
  <c r="CO8" i="28"/>
  <c r="CP8" i="28"/>
  <c r="CQ8" i="28"/>
  <c r="CR8" i="28"/>
  <c r="CS8" i="28"/>
  <c r="CO18" i="28"/>
  <c r="CP18" i="28"/>
  <c r="CQ18" i="28"/>
  <c r="CR18" i="28"/>
  <c r="CS18" i="28"/>
  <c r="CO17" i="28"/>
  <c r="CP17" i="28"/>
  <c r="CQ17" i="28"/>
  <c r="CR17" i="28"/>
  <c r="CS17" i="28"/>
  <c r="CO15" i="28"/>
  <c r="CP15" i="28"/>
  <c r="CQ15" i="28"/>
  <c r="CR15" i="28"/>
  <c r="CS15" i="28"/>
  <c r="CO16" i="28"/>
  <c r="CP16" i="28"/>
  <c r="CQ16" i="28"/>
  <c r="CR16" i="28"/>
  <c r="CS16" i="28"/>
  <c r="CO9" i="28"/>
  <c r="CP9" i="28"/>
  <c r="CQ9" i="28"/>
  <c r="CR9" i="28"/>
  <c r="CS9" i="28"/>
  <c r="CO19" i="28"/>
  <c r="CP19" i="28"/>
  <c r="CQ19" i="28"/>
  <c r="CR19" i="28"/>
  <c r="CS19" i="28"/>
  <c r="CO11" i="28"/>
  <c r="CP11" i="28"/>
  <c r="CQ11" i="28"/>
  <c r="CR11" i="28"/>
  <c r="CS11" i="28"/>
  <c r="CO23" i="28"/>
  <c r="CP23" i="28"/>
  <c r="CQ23" i="28"/>
  <c r="CR23" i="28"/>
  <c r="CS23" i="28"/>
  <c r="CS10" i="28"/>
  <c r="CR10" i="28"/>
  <c r="CQ10" i="28"/>
  <c r="CP10" i="28"/>
  <c r="CO10" i="28"/>
  <c r="D24" i="28"/>
  <c r="E24" i="28"/>
  <c r="F24" i="28"/>
  <c r="G24" i="28"/>
  <c r="H24" i="28"/>
  <c r="I24" i="28"/>
  <c r="J24" i="28"/>
  <c r="K24" i="28"/>
  <c r="L24" i="28"/>
  <c r="M24" i="28"/>
  <c r="N24" i="28"/>
  <c r="O24" i="28"/>
  <c r="P24" i="28"/>
  <c r="Q24" i="28"/>
  <c r="R24" i="28"/>
  <c r="S24" i="28"/>
  <c r="T24" i="28"/>
  <c r="U24" i="28"/>
  <c r="V24" i="28"/>
  <c r="W24" i="28"/>
  <c r="X24" i="28"/>
  <c r="Y24" i="28"/>
  <c r="Z24" i="28"/>
  <c r="AA24" i="28"/>
  <c r="AB24" i="28"/>
  <c r="AC24" i="28"/>
  <c r="AD24" i="28"/>
  <c r="AE24" i="28"/>
  <c r="AF24" i="28"/>
  <c r="AG24" i="28"/>
  <c r="AH24" i="28"/>
  <c r="AI24" i="28"/>
  <c r="AJ24" i="28"/>
  <c r="AK24" i="28"/>
  <c r="AL24" i="28"/>
  <c r="AM24" i="28"/>
  <c r="AN24" i="28"/>
  <c r="AO24" i="28"/>
  <c r="AP24" i="28"/>
  <c r="AQ24" i="28"/>
  <c r="AR24" i="28"/>
  <c r="AS24" i="28"/>
  <c r="AT24" i="28"/>
  <c r="AU24" i="28"/>
  <c r="AV24" i="28"/>
  <c r="AW24" i="28"/>
  <c r="AX24" i="28"/>
  <c r="AY24" i="28"/>
  <c r="AZ24" i="28"/>
  <c r="BA24" i="28"/>
  <c r="BB24" i="28"/>
  <c r="BC24" i="28"/>
  <c r="BD24" i="28"/>
  <c r="BE24" i="28"/>
  <c r="BF24" i="28"/>
  <c r="BG24" i="28"/>
  <c r="BH24" i="28"/>
  <c r="BI24" i="28"/>
  <c r="BJ24" i="28"/>
  <c r="BK24" i="28"/>
  <c r="BL24" i="28"/>
  <c r="BM24" i="28"/>
  <c r="BN24" i="28"/>
  <c r="BO24" i="28"/>
  <c r="BP24" i="28"/>
  <c r="BQ24" i="28"/>
  <c r="BR24" i="28"/>
  <c r="BS24" i="28"/>
  <c r="BT24" i="28"/>
  <c r="BU24" i="28"/>
  <c r="BV24" i="28"/>
  <c r="BW24" i="28"/>
  <c r="BX24" i="28"/>
  <c r="BY24" i="28"/>
  <c r="BZ24" i="28"/>
  <c r="CA24" i="28"/>
  <c r="CB24" i="28"/>
  <c r="CC24" i="28"/>
  <c r="CD24" i="28"/>
  <c r="CE24" i="28"/>
  <c r="CF24" i="28"/>
  <c r="CG24" i="28"/>
  <c r="CH24" i="28"/>
  <c r="CI24" i="28"/>
  <c r="CJ24" i="28"/>
  <c r="CK24" i="28"/>
  <c r="CL24" i="28"/>
  <c r="CM24" i="28"/>
  <c r="CN24" i="28"/>
  <c r="CV14" i="21"/>
  <c r="CV21" i="21"/>
  <c r="CV23" i="21"/>
  <c r="CV15" i="21"/>
  <c r="CV16" i="21"/>
  <c r="CV17" i="21"/>
  <c r="CV22" i="21"/>
  <c r="CV12" i="21"/>
  <c r="CV11" i="21"/>
  <c r="CV8" i="21"/>
  <c r="CV9" i="21"/>
  <c r="CV7" i="21"/>
  <c r="CV18" i="21"/>
  <c r="CP24" i="28" l="1"/>
  <c r="CR24" i="28"/>
  <c r="CQ24" i="28"/>
  <c r="CO24" i="28"/>
  <c r="CS24" i="28"/>
  <c r="AM13" i="30" l="1"/>
  <c r="AM24" i="30" s="1"/>
  <c r="AN13" i="30"/>
  <c r="AN24" i="30" s="1"/>
  <c r="AL24" i="32"/>
  <c r="AK24" i="32"/>
  <c r="AJ24" i="32"/>
  <c r="AI24" i="32"/>
  <c r="AH24" i="32"/>
  <c r="AG24" i="32"/>
  <c r="AF24" i="32"/>
  <c r="AE24" i="32"/>
  <c r="AD24" i="32"/>
  <c r="AC24" i="32"/>
  <c r="AB24" i="32"/>
  <c r="AA24" i="32"/>
  <c r="Z24" i="32"/>
  <c r="Y24" i="32"/>
  <c r="X24" i="32"/>
  <c r="W24" i="32"/>
  <c r="V24" i="32"/>
  <c r="U24" i="32"/>
  <c r="T24" i="32"/>
  <c r="S24" i="32"/>
  <c r="R24" i="32"/>
  <c r="Q24" i="32"/>
  <c r="P24" i="32"/>
  <c r="O24" i="32"/>
  <c r="N24" i="32"/>
  <c r="M24" i="32"/>
  <c r="L24" i="32"/>
  <c r="K24" i="32"/>
  <c r="J24" i="32"/>
  <c r="I24" i="32"/>
  <c r="H24" i="32"/>
  <c r="G24" i="32"/>
  <c r="F24" i="32"/>
  <c r="E24" i="32"/>
  <c r="D24" i="32"/>
  <c r="C24" i="32"/>
  <c r="EX9" i="29"/>
  <c r="ET9" i="29"/>
  <c r="EX21" i="29"/>
  <c r="ET21" i="29"/>
  <c r="EX22" i="29"/>
  <c r="ET22" i="29"/>
  <c r="EX19" i="29"/>
  <c r="ET19" i="29"/>
  <c r="ET8" i="29"/>
  <c r="EX8" i="29"/>
  <c r="EX11" i="29"/>
  <c r="ET11" i="29"/>
  <c r="EX10" i="29"/>
  <c r="ET10" i="29"/>
  <c r="ET16" i="29"/>
  <c r="EX16" i="29"/>
  <c r="EX15" i="29"/>
  <c r="ET15" i="29"/>
  <c r="EX20" i="29"/>
  <c r="ET20" i="29"/>
  <c r="EX18" i="29"/>
  <c r="ET18" i="29"/>
  <c r="ET13" i="29"/>
  <c r="EX13" i="29"/>
  <c r="EX23" i="29"/>
  <c r="ET23" i="29"/>
  <c r="C24" i="28"/>
  <c r="AN7" i="26"/>
  <c r="AN12" i="26"/>
  <c r="AN15" i="26"/>
  <c r="AN9" i="26"/>
  <c r="AN17" i="26"/>
  <c r="AN19" i="26"/>
  <c r="AN18" i="26"/>
  <c r="AN10" i="26"/>
  <c r="AN16" i="26"/>
  <c r="AN21" i="26"/>
  <c r="AN13" i="26"/>
  <c r="AN22" i="26"/>
  <c r="AN14" i="26"/>
  <c r="C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L24" i="24"/>
  <c r="AK24" i="24"/>
  <c r="AJ24" i="24"/>
  <c r="AI24"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D24" i="24"/>
  <c r="C24" i="24"/>
  <c r="AM15" i="4"/>
  <c r="AN15" i="4"/>
  <c r="AM10" i="4"/>
  <c r="AN10" i="4"/>
  <c r="AM13" i="4"/>
  <c r="AN13" i="4"/>
  <c r="AM12" i="4"/>
  <c r="AN12" i="4"/>
  <c r="AM19" i="4"/>
  <c r="AN19" i="4"/>
  <c r="AM9" i="4"/>
  <c r="AN9" i="4"/>
  <c r="AM16" i="4"/>
  <c r="AN16" i="4"/>
  <c r="AM22" i="4"/>
  <c r="AN22" i="4"/>
  <c r="AM18" i="4"/>
  <c r="AN18" i="4"/>
  <c r="AM6" i="4"/>
  <c r="AN6" i="4"/>
  <c r="AM8" i="4"/>
  <c r="AN8" i="4"/>
  <c r="AM17" i="4"/>
  <c r="AN17" i="4"/>
  <c r="AM7" i="4"/>
  <c r="AN7" i="4"/>
  <c r="AN22" i="18"/>
  <c r="AM22" i="18"/>
  <c r="AL23" i="18"/>
  <c r="AK23" i="18"/>
  <c r="AJ23" i="18"/>
  <c r="AI23" i="18"/>
  <c r="AH23" i="18"/>
  <c r="AG23" i="18"/>
  <c r="AF23"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C23" i="18"/>
  <c r="AL23" i="17"/>
  <c r="AK23" i="17"/>
  <c r="C24" i="20" s="1"/>
  <c r="AJ23" i="17"/>
  <c r="AI23" i="17"/>
  <c r="C23" i="20" s="1"/>
  <c r="AH23" i="17"/>
  <c r="AG23" i="17"/>
  <c r="C22" i="20" s="1"/>
  <c r="AF23" i="17"/>
  <c r="AE23" i="17"/>
  <c r="C21" i="20" s="1"/>
  <c r="AD23" i="17"/>
  <c r="AC23" i="17"/>
  <c r="C20" i="20" s="1"/>
  <c r="AB23" i="17"/>
  <c r="AA23" i="17"/>
  <c r="C19" i="20" s="1"/>
  <c r="Z23" i="17"/>
  <c r="Y23" i="17"/>
  <c r="C18" i="20" s="1"/>
  <c r="X23" i="17"/>
  <c r="W23" i="17"/>
  <c r="C17" i="20" s="1"/>
  <c r="V23" i="17"/>
  <c r="U23" i="17"/>
  <c r="C16" i="20" s="1"/>
  <c r="T23" i="17"/>
  <c r="S23" i="17"/>
  <c r="C15" i="20" s="1"/>
  <c r="R23" i="17"/>
  <c r="Q23" i="17"/>
  <c r="C14" i="20" s="1"/>
  <c r="P23" i="17"/>
  <c r="O23" i="17"/>
  <c r="C13" i="20" s="1"/>
  <c r="N23" i="17"/>
  <c r="M23" i="17"/>
  <c r="C12" i="20" s="1"/>
  <c r="L23" i="17"/>
  <c r="K23" i="17"/>
  <c r="C11" i="20" s="1"/>
  <c r="J23" i="17"/>
  <c r="I23" i="17"/>
  <c r="C10" i="20" s="1"/>
  <c r="H23" i="17"/>
  <c r="G23" i="17"/>
  <c r="C9" i="20" s="1"/>
  <c r="F23" i="17"/>
  <c r="E23" i="17"/>
  <c r="C8" i="20" s="1"/>
  <c r="D23" i="17"/>
  <c r="C23" i="17"/>
  <c r="C7" i="20" s="1"/>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D23" i="14"/>
  <c r="C23" i="14"/>
  <c r="AL23" i="4"/>
  <c r="AK23" i="4"/>
  <c r="C24" i="8" s="1"/>
  <c r="AJ23" i="4"/>
  <c r="AI23" i="4"/>
  <c r="C23" i="8" s="1"/>
  <c r="AH23" i="4"/>
  <c r="AG23" i="4"/>
  <c r="C22" i="8" s="1"/>
  <c r="AF23" i="4"/>
  <c r="AE23" i="4"/>
  <c r="C21" i="8" s="1"/>
  <c r="AD23" i="4"/>
  <c r="AC23" i="4"/>
  <c r="C20" i="8" s="1"/>
  <c r="AB23" i="4"/>
  <c r="AA23" i="4"/>
  <c r="C19" i="8" s="1"/>
  <c r="Z23" i="4"/>
  <c r="Y23" i="4"/>
  <c r="C18" i="8" s="1"/>
  <c r="X23" i="4"/>
  <c r="W23" i="4"/>
  <c r="C17" i="8" s="1"/>
  <c r="V23" i="4"/>
  <c r="U23" i="4"/>
  <c r="C16" i="8" s="1"/>
  <c r="T23" i="4"/>
  <c r="S23" i="4"/>
  <c r="C15" i="8" s="1"/>
  <c r="R23" i="4"/>
  <c r="Q23" i="4"/>
  <c r="C14" i="8" s="1"/>
  <c r="P23" i="4"/>
  <c r="O23" i="4"/>
  <c r="C13" i="8" s="1"/>
  <c r="N23" i="4"/>
  <c r="M23" i="4"/>
  <c r="C12" i="8" s="1"/>
  <c r="L23" i="4"/>
  <c r="K23" i="4"/>
  <c r="C11" i="8" s="1"/>
  <c r="J23" i="4"/>
  <c r="I23" i="4"/>
  <c r="C10" i="8" s="1"/>
  <c r="H23" i="4"/>
  <c r="G23" i="4"/>
  <c r="C9" i="8" s="1"/>
  <c r="F23" i="4"/>
  <c r="E23" i="4"/>
  <c r="C8" i="8" s="1"/>
  <c r="D23" i="4"/>
  <c r="C23" i="4"/>
  <c r="C7" i="8" s="1"/>
  <c r="AN14" i="18"/>
  <c r="AM14" i="18"/>
  <c r="AN20" i="18"/>
  <c r="AM20" i="18"/>
  <c r="AN8" i="18"/>
  <c r="AM8" i="18"/>
  <c r="AN6" i="18"/>
  <c r="AM6" i="18"/>
  <c r="AN12" i="18"/>
  <c r="AM12" i="18"/>
  <c r="AN7" i="18"/>
  <c r="AM7" i="18"/>
  <c r="AN19" i="18"/>
  <c r="AM19" i="18"/>
  <c r="AN9" i="18"/>
  <c r="AM9" i="18"/>
  <c r="AN13" i="18"/>
  <c r="AM13" i="18"/>
  <c r="AN10" i="18"/>
  <c r="AM10" i="18"/>
  <c r="AN11" i="18"/>
  <c r="AM11" i="18"/>
  <c r="AN15" i="18"/>
  <c r="AM15" i="18"/>
  <c r="AN14" i="4"/>
  <c r="AM14" i="4"/>
  <c r="AN24" i="32" l="1"/>
  <c r="AM24" i="32"/>
  <c r="C25" i="8"/>
  <c r="D18" i="8" s="1"/>
  <c r="AN24" i="24"/>
  <c r="AM24" i="26"/>
  <c r="AM24" i="24"/>
  <c r="ET25" i="29"/>
  <c r="EX25" i="29"/>
  <c r="AN24" i="26"/>
  <c r="AM23" i="18"/>
  <c r="AN23" i="18"/>
  <c r="AM23" i="17"/>
  <c r="AN23" i="17"/>
  <c r="C25" i="20"/>
  <c r="D18" i="20" s="1"/>
  <c r="AM23" i="14"/>
  <c r="AN23" i="14"/>
  <c r="AM23" i="4"/>
  <c r="AN23"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<sst xmlns="http://schemas.openxmlformats.org/spreadsheetml/2006/main" count="1360" uniqueCount="96">
  <si>
    <t>#</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</si>
  <si>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</si>
  <si>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</si>
  <si>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</si>
  <si>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</si>
  <si>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</si>
  <si>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</si>
  <si>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</si>
  <si>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</si>
  <si>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</si>
  <si>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</si>
  <si>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</si>
  <si>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</si>
  <si>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</si>
  <si>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</si>
  <si>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</si>
  <si>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</si>
  <si>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</si>
  <si>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</si>
  <si>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</si>
  <si>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</si>
  <si>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</si>
  <si>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</si>
  <si>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</si>
  <si>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</si>
  <si>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</si>
  <si>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</si>
  <si>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</si>
  <si>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JSC Insurance Company Imedi L</t>
  </si>
  <si>
    <t>JSC Insurance Company Aldagi</t>
  </si>
  <si>
    <t>JSC Insurance Company GPI Holding</t>
  </si>
  <si>
    <t>JSC Insurance Company Alpha</t>
  </si>
  <si>
    <t>JSC  PSP Insurance</t>
  </si>
  <si>
    <t>JSC TBC Insurance</t>
  </si>
  <si>
    <t>JSC Insurance Company Euroins Georgia</t>
  </si>
  <si>
    <t>JSC International Insurance Company IRAO</t>
  </si>
  <si>
    <t>JSC Insurance Company Unison</t>
  </si>
  <si>
    <t>JSC Prime Insurance</t>
  </si>
  <si>
    <t>JSC Insurance Group Of Georgia</t>
  </si>
  <si>
    <t>JSC Insurance Company Tao</t>
  </si>
  <si>
    <t>JSC Hualing Insurance</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</si>
  <si>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</si>
  <si>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</si>
  <si>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</si>
  <si>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</si>
  <si>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</si>
  <si>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</si>
  <si>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</si>
  <si>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</si>
  <si>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</si>
  <si>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</si>
  <si>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</si>
  <si>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</si>
  <si>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</si>
  <si>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</si>
  <si>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</si>
  <si>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</si>
  <si>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</si>
  <si>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</si>
  <si>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</si>
  <si>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</si>
  <si>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</si>
  <si>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</si>
  <si>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</si>
  <si>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</si>
  <si>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</si>
  <si>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</si>
  <si>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</si>
  <si>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</si>
  <si>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</si>
  <si>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</si>
  <si>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</si>
  <si>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</si>
  <si>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</si>
  <si>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</si>
  <si>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</si>
  <si>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</si>
  <si>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</si>
  <si>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</si>
  <si>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</si>
  <si>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</si>
  <si>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</si>
  <si>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</si>
  <si>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</si>
  <si>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</si>
  <si>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</si>
  <si>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</si>
  <si>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</si>
  <si>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t>JSC ARDI Insurance</t>
  </si>
  <si>
    <t>Written Premium (Gross) includes insurance premium, which belongs to direct insurance contracts (including long-term contracts) validated during the reporting period (01.01.19-30.09.2019)despite the fact whether premium is paid or not to the Insurer.</t>
  </si>
  <si>
    <t>JSC Risk Management and Insurance Company Global Benefits Georgia</t>
  </si>
  <si>
    <t>Reporting period: 1 January 2019 - 31 December 2019</t>
  </si>
  <si>
    <t xml:space="preserve">Structure of Insurance Market by Classes of Insurance by 31.12.2019  - (Direct Insurance Business)        </t>
  </si>
  <si>
    <r>
      <rPr>
        <b/>
        <sz val="11"/>
        <rFont val="Calibri"/>
        <family val="2"/>
        <scheme val="minor"/>
      </rPr>
      <t xml:space="preserve">Incurred claims </t>
    </r>
    <r>
      <rPr>
        <sz val="11"/>
        <rFont val="Calibri"/>
        <family val="2"/>
        <scheme val="minor"/>
      </rPr>
      <t xml:space="preserve">represent incurred claims during the reporting period (01.01.19-31.12.19) </t>
    </r>
  </si>
  <si>
    <t>JSC Green Insurance Georgia</t>
  </si>
  <si>
    <t>Structure of Insurance Market by Classes of Insurance as at 31.12.2019  - (Accepted Reinsurance)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</si>
</sst>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22">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Alignment="1" applyProtection="1">
      <alignment horizontal="left" vertical="center" wrapText="1"/>
    </xf>
    <xf numFmtId="0" fontId="21" fillId="0" borderId="0" xfId="0" applyFont="1" applyFill="1" applyAlignment="1" applyProtection="1">
      <alignment horizontal="left"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xr:uid="{00000000-0005-0000-0000-000001000000}"/>
    <cellStyle name="Comma 3" xfId="3" xr:uid="{00000000-0005-0000-0000-000002000000}"/>
    <cellStyle name="Comma 5" xfId="4" xr:uid="{00000000-0005-0000-0000-000003000000}"/>
    <cellStyle name="Normal" xfId="0" builtinId="0"/>
    <cellStyle name="Normal 11" xfId="5" xr:uid="{00000000-0005-0000-0000-000005000000}"/>
    <cellStyle name="Normal 2" xfId="6" xr:uid="{00000000-0005-0000-0000-000006000000}"/>
    <cellStyle name="Normal_dazgveva" xfId="8" xr:uid="{00000000-0005-0000-0000-000007000000}"/>
    <cellStyle name="Percent 2"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2" customWidth="1"/>
    <col min="2" max="2" width="49.5546875" style="12" customWidth="1"/>
    <col min="3" max="5" width="12.6640625" style="12" customWidth="1" outlineLevel="1"/>
    <col min="6" max="6" width="15.109375" style="12" customWidth="1"/>
    <col min="7" max="7" width="12.6640625" style="12" customWidth="1"/>
    <col min="8" max="10" width="12.6640625" style="12" customWidth="1" outlineLevel="1"/>
    <col min="11" max="11" width="15.109375" style="12" customWidth="1"/>
    <col min="12" max="12" width="12.6640625" style="12" customWidth="1"/>
    <col min="13" max="15" width="12.6640625" style="12" customWidth="1" outlineLevel="1"/>
    <col min="16" max="16" width="15.109375" style="12" customWidth="1"/>
    <col min="17" max="17" width="12.6640625" style="12" customWidth="1"/>
    <col min="18" max="20" width="12.6640625" style="12" customWidth="1" outlineLevel="1"/>
    <col min="21" max="21" width="15.109375" style="12" customWidth="1"/>
    <col min="22" max="24" width="15.109375" style="12" customWidth="1" outlineLevel="1"/>
    <col min="25" max="25" width="12.6640625" style="12" customWidth="1"/>
    <col min="26" max="28" width="12.6640625" style="12" customWidth="1" outlineLevel="1"/>
    <col min="29" max="29" width="15.109375" style="12" customWidth="1"/>
    <col min="30" max="30" width="12.6640625" style="12" customWidth="1"/>
    <col min="31" max="31" width="12.6640625" style="12" customWidth="1" outlineLevel="1"/>
    <col min="32" max="32" width="16.33203125" style="12" customWidth="1" outlineLevel="1"/>
    <col min="33" max="33" width="12.6640625" style="12" customWidth="1" outlineLevel="1"/>
    <col min="34" max="34" width="15.109375" style="12" customWidth="1"/>
    <col min="35" max="35" width="12.6640625" style="12" customWidth="1"/>
    <col min="36" max="38" width="12.6640625" style="12" customWidth="1" outlineLevel="1"/>
    <col min="39" max="39" width="15.109375" style="12" customWidth="1"/>
    <col min="40" max="40" width="12.6640625" style="12" customWidth="1"/>
    <col min="41" max="43" width="12.6640625" style="12" customWidth="1" outlineLevel="1"/>
    <col min="44" max="44" width="15.109375" style="12" customWidth="1"/>
    <col min="45" max="45" width="12.6640625" style="12" customWidth="1"/>
    <col min="46" max="48" width="12.6640625" style="12" customWidth="1" outlineLevel="1"/>
    <col min="49" max="49" width="15.109375" style="12" customWidth="1"/>
    <col min="50" max="50" width="12.6640625" style="12" customWidth="1"/>
    <col min="51" max="53" width="12.6640625" style="12" customWidth="1" outlineLevel="1"/>
    <col min="54" max="54" width="15.109375" style="12" customWidth="1"/>
    <col min="55" max="55" width="12.6640625" style="12" customWidth="1"/>
    <col min="56" max="58" width="12.6640625" style="12" customWidth="1" outlineLevel="1"/>
    <col min="59" max="59" width="15.109375" style="12" customWidth="1"/>
    <col min="60" max="60" width="12.6640625" style="12" customWidth="1"/>
    <col min="61" max="63" width="12.6640625" style="12" customWidth="1" outlineLevel="1"/>
    <col min="64" max="64" width="15.109375" style="12" customWidth="1"/>
    <col min="65" max="65" width="12.6640625" style="12" customWidth="1"/>
    <col min="66" max="68" width="12.6640625" style="12" customWidth="1" outlineLevel="1"/>
    <col min="69" max="69" width="15.109375" style="12" customWidth="1"/>
    <col min="70" max="70" width="12.6640625" style="12" customWidth="1"/>
    <col min="71" max="73" width="12.6640625" style="12" customWidth="1" outlineLevel="1"/>
    <col min="74" max="74" width="15.109375" style="12" customWidth="1"/>
    <col min="75" max="75" width="12.6640625" style="12" customWidth="1"/>
    <col min="76" max="78" width="12.6640625" style="12" customWidth="1" outlineLevel="1"/>
    <col min="79" max="79" width="15.109375" style="12" customWidth="1"/>
    <col min="80" max="80" width="12.6640625" style="12" customWidth="1"/>
    <col min="81" max="83" width="12.6640625" style="12" customWidth="1" outlineLevel="1"/>
    <col min="84" max="84" width="15.109375" style="12" customWidth="1"/>
    <col min="85" max="85" width="12.6640625" style="12" customWidth="1"/>
    <col min="86" max="88" width="12.6640625" style="12" customWidth="1" outlineLevel="1"/>
    <col min="89" max="89" width="15.109375" style="12" customWidth="1"/>
    <col min="90" max="90" width="12.6640625" style="12" customWidth="1"/>
    <col min="91" max="93" width="12.6640625" style="12" customWidth="1" outlineLevel="1"/>
    <col min="94" max="94" width="15.109375" style="12" customWidth="1"/>
    <col min="95" max="95" width="12.6640625" style="12" customWidth="1"/>
    <col min="96" max="96" width="12.6640625" style="12" customWidth="1" outlineLevel="1"/>
    <col min="97" max="97" width="16" style="12" customWidth="1" outlineLevel="1"/>
    <col min="98" max="98" width="12.6640625" style="12" customWidth="1" outlineLevel="1"/>
    <col min="99" max="99" width="15.109375" style="12" customWidth="1"/>
    <col min="100" max="100" width="12.6640625" style="12" customWidth="1"/>
    <col min="101" max="101" width="12.5546875" style="12" customWidth="1"/>
    <col min="102" max="16384" width="9.109375" style="12"/>
  </cols>
  <sheetData>
    <row r="1" spans="1:106" s="61" customFormat="1" ht="28.5" customHeight="1">
      <c r="A1" s="59" t="s">
        <v>1</v>
      </c>
      <c r="B1" s="60"/>
      <c r="C1" s="60"/>
      <c r="D1" s="60"/>
      <c r="E1" s="60"/>
      <c r="F1" s="60"/>
      <c r="G1" s="60"/>
      <c r="H1" s="60"/>
      <c r="I1" s="60"/>
      <c r="J1" s="60"/>
      <c r="K1" s="60"/>
      <c r="L1" s="60"/>
      <c r="M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row>
    <row r="2" spans="1:106" s="61" customFormat="1" ht="28.5" customHeight="1">
      <c r="A2" s="62" t="s">
        <v>91</v>
      </c>
      <c r="B2" s="60"/>
      <c r="C2" s="60"/>
      <c r="D2" s="60"/>
      <c r="E2" s="60"/>
      <c r="F2" s="60"/>
      <c r="G2" s="60"/>
      <c r="H2" s="60"/>
      <c r="I2" s="60"/>
      <c r="J2" s="60"/>
      <c r="K2" s="60"/>
      <c r="L2" s="60"/>
      <c r="M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row>
    <row r="3" spans="1:106" s="61" customFormat="1" ht="18" customHeight="1">
      <c r="A3" s="61" t="s">
        <v>2</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row>
    <row r="4" spans="1:106" s="61" customFormat="1" ht="56.25" customHeight="1">
      <c r="A4" s="106" t="s">
        <v>0</v>
      </c>
      <c r="B4" s="106" t="s">
        <v>3</v>
      </c>
      <c r="C4" s="103" t="s">
        <v>4</v>
      </c>
      <c r="D4" s="104"/>
      <c r="E4" s="104"/>
      <c r="F4" s="104"/>
      <c r="G4" s="105"/>
      <c r="H4" s="103" t="s">
        <v>5</v>
      </c>
      <c r="I4" s="104"/>
      <c r="J4" s="104"/>
      <c r="K4" s="104"/>
      <c r="L4" s="105"/>
      <c r="M4" s="103" t="s">
        <v>6</v>
      </c>
      <c r="N4" s="104"/>
      <c r="O4" s="104"/>
      <c r="P4" s="104"/>
      <c r="Q4" s="105"/>
      <c r="R4" s="103" t="s">
        <v>7</v>
      </c>
      <c r="S4" s="104"/>
      <c r="T4" s="104"/>
      <c r="U4" s="104"/>
      <c r="V4" s="104"/>
      <c r="W4" s="104"/>
      <c r="X4" s="104"/>
      <c r="Y4" s="105"/>
      <c r="Z4" s="103" t="s">
        <v>8</v>
      </c>
      <c r="AA4" s="104"/>
      <c r="AB4" s="104"/>
      <c r="AC4" s="104"/>
      <c r="AD4" s="105"/>
      <c r="AE4" s="103" t="s">
        <v>9</v>
      </c>
      <c r="AF4" s="104"/>
      <c r="AG4" s="104"/>
      <c r="AH4" s="104"/>
      <c r="AI4" s="105"/>
      <c r="AJ4" s="103" t="s">
        <v>10</v>
      </c>
      <c r="AK4" s="104"/>
      <c r="AL4" s="104"/>
      <c r="AM4" s="104"/>
      <c r="AN4" s="105"/>
      <c r="AO4" s="103" t="s">
        <v>11</v>
      </c>
      <c r="AP4" s="104"/>
      <c r="AQ4" s="104"/>
      <c r="AR4" s="104"/>
      <c r="AS4" s="105"/>
      <c r="AT4" s="103" t="s">
        <v>12</v>
      </c>
      <c r="AU4" s="104"/>
      <c r="AV4" s="104"/>
      <c r="AW4" s="104"/>
      <c r="AX4" s="105"/>
      <c r="AY4" s="103" t="s">
        <v>13</v>
      </c>
      <c r="AZ4" s="104"/>
      <c r="BA4" s="104"/>
      <c r="BB4" s="104"/>
      <c r="BC4" s="105"/>
      <c r="BD4" s="103" t="s">
        <v>14</v>
      </c>
      <c r="BE4" s="104"/>
      <c r="BF4" s="104"/>
      <c r="BG4" s="104"/>
      <c r="BH4" s="105"/>
      <c r="BI4" s="103" t="s">
        <v>15</v>
      </c>
      <c r="BJ4" s="104"/>
      <c r="BK4" s="104"/>
      <c r="BL4" s="104"/>
      <c r="BM4" s="105"/>
      <c r="BN4" s="103" t="s">
        <v>16</v>
      </c>
      <c r="BO4" s="104"/>
      <c r="BP4" s="104"/>
      <c r="BQ4" s="104"/>
      <c r="BR4" s="105"/>
      <c r="BS4" s="103" t="s">
        <v>17</v>
      </c>
      <c r="BT4" s="104"/>
      <c r="BU4" s="104"/>
      <c r="BV4" s="104"/>
      <c r="BW4" s="105"/>
      <c r="BX4" s="103" t="s">
        <v>18</v>
      </c>
      <c r="BY4" s="104"/>
      <c r="BZ4" s="104"/>
      <c r="CA4" s="104"/>
      <c r="CB4" s="105"/>
      <c r="CC4" s="103" t="s">
        <v>19</v>
      </c>
      <c r="CD4" s="104"/>
      <c r="CE4" s="104"/>
      <c r="CF4" s="104"/>
      <c r="CG4" s="105"/>
      <c r="CH4" s="103" t="s">
        <v>20</v>
      </c>
      <c r="CI4" s="104"/>
      <c r="CJ4" s="104"/>
      <c r="CK4" s="104"/>
      <c r="CL4" s="105"/>
      <c r="CM4" s="103" t="s">
        <v>21</v>
      </c>
      <c r="CN4" s="104"/>
      <c r="CO4" s="104"/>
      <c r="CP4" s="104"/>
      <c r="CQ4" s="105"/>
      <c r="CR4" s="103" t="s">
        <v>22</v>
      </c>
      <c r="CS4" s="104"/>
      <c r="CT4" s="104"/>
      <c r="CU4" s="104"/>
      <c r="CV4" s="105"/>
    </row>
    <row r="5" spans="1:106" s="61" customFormat="1" ht="79.5" customHeight="1">
      <c r="A5" s="107"/>
      <c r="B5" s="107"/>
      <c r="C5" s="100" t="s">
        <v>23</v>
      </c>
      <c r="D5" s="101"/>
      <c r="E5" s="101"/>
      <c r="F5" s="102"/>
      <c r="G5" s="63" t="s">
        <v>24</v>
      </c>
      <c r="H5" s="100" t="s">
        <v>23</v>
      </c>
      <c r="I5" s="101"/>
      <c r="J5" s="101"/>
      <c r="K5" s="102"/>
      <c r="L5" s="63" t="s">
        <v>24</v>
      </c>
      <c r="M5" s="100" t="s">
        <v>23</v>
      </c>
      <c r="N5" s="101"/>
      <c r="O5" s="101"/>
      <c r="P5" s="102"/>
      <c r="Q5" s="63" t="s">
        <v>24</v>
      </c>
      <c r="R5" s="100" t="s">
        <v>23</v>
      </c>
      <c r="S5" s="101"/>
      <c r="T5" s="101"/>
      <c r="U5" s="102"/>
      <c r="V5" s="100" t="s">
        <v>24</v>
      </c>
      <c r="W5" s="101"/>
      <c r="X5" s="101"/>
      <c r="Y5" s="102"/>
      <c r="Z5" s="100" t="s">
        <v>23</v>
      </c>
      <c r="AA5" s="101"/>
      <c r="AB5" s="101"/>
      <c r="AC5" s="102"/>
      <c r="AD5" s="63" t="s">
        <v>24</v>
      </c>
      <c r="AE5" s="100" t="s">
        <v>23</v>
      </c>
      <c r="AF5" s="101"/>
      <c r="AG5" s="101"/>
      <c r="AH5" s="102"/>
      <c r="AI5" s="63" t="s">
        <v>24</v>
      </c>
      <c r="AJ5" s="100" t="s">
        <v>23</v>
      </c>
      <c r="AK5" s="101"/>
      <c r="AL5" s="101"/>
      <c r="AM5" s="102"/>
      <c r="AN5" s="63" t="s">
        <v>24</v>
      </c>
      <c r="AO5" s="100" t="s">
        <v>23</v>
      </c>
      <c r="AP5" s="101"/>
      <c r="AQ5" s="101"/>
      <c r="AR5" s="102"/>
      <c r="AS5" s="63" t="s">
        <v>24</v>
      </c>
      <c r="AT5" s="100" t="s">
        <v>23</v>
      </c>
      <c r="AU5" s="101"/>
      <c r="AV5" s="101"/>
      <c r="AW5" s="102"/>
      <c r="AX5" s="63" t="s">
        <v>24</v>
      </c>
      <c r="AY5" s="100" t="s">
        <v>23</v>
      </c>
      <c r="AZ5" s="101"/>
      <c r="BA5" s="101"/>
      <c r="BB5" s="102"/>
      <c r="BC5" s="63" t="s">
        <v>24</v>
      </c>
      <c r="BD5" s="100" t="s">
        <v>23</v>
      </c>
      <c r="BE5" s="101"/>
      <c r="BF5" s="101"/>
      <c r="BG5" s="102"/>
      <c r="BH5" s="63" t="s">
        <v>24</v>
      </c>
      <c r="BI5" s="100" t="s">
        <v>23</v>
      </c>
      <c r="BJ5" s="101"/>
      <c r="BK5" s="101"/>
      <c r="BL5" s="102"/>
      <c r="BM5" s="63" t="s">
        <v>24</v>
      </c>
      <c r="BN5" s="100" t="s">
        <v>23</v>
      </c>
      <c r="BO5" s="101"/>
      <c r="BP5" s="101"/>
      <c r="BQ5" s="102"/>
      <c r="BR5" s="63" t="s">
        <v>24</v>
      </c>
      <c r="BS5" s="100" t="s">
        <v>23</v>
      </c>
      <c r="BT5" s="101"/>
      <c r="BU5" s="101"/>
      <c r="BV5" s="102"/>
      <c r="BW5" s="63" t="s">
        <v>24</v>
      </c>
      <c r="BX5" s="100" t="s">
        <v>23</v>
      </c>
      <c r="BY5" s="101"/>
      <c r="BZ5" s="101"/>
      <c r="CA5" s="102"/>
      <c r="CB5" s="63" t="s">
        <v>24</v>
      </c>
      <c r="CC5" s="100" t="s">
        <v>23</v>
      </c>
      <c r="CD5" s="101"/>
      <c r="CE5" s="101"/>
      <c r="CF5" s="102"/>
      <c r="CG5" s="63" t="s">
        <v>24</v>
      </c>
      <c r="CH5" s="100" t="s">
        <v>23</v>
      </c>
      <c r="CI5" s="101"/>
      <c r="CJ5" s="101"/>
      <c r="CK5" s="102"/>
      <c r="CL5" s="63" t="s">
        <v>24</v>
      </c>
      <c r="CM5" s="100" t="s">
        <v>23</v>
      </c>
      <c r="CN5" s="101"/>
      <c r="CO5" s="101"/>
      <c r="CP5" s="102"/>
      <c r="CQ5" s="63" t="s">
        <v>24</v>
      </c>
      <c r="CR5" s="100" t="s">
        <v>23</v>
      </c>
      <c r="CS5" s="101"/>
      <c r="CT5" s="101"/>
      <c r="CU5" s="102"/>
      <c r="CV5" s="63" t="s">
        <v>24</v>
      </c>
    </row>
    <row r="6" spans="1:106" s="61" customFormat="1" ht="65.25" customHeight="1">
      <c r="A6" s="108"/>
      <c r="B6" s="108"/>
      <c r="C6" s="64" t="s">
        <v>25</v>
      </c>
      <c r="D6" s="64" t="s">
        <v>26</v>
      </c>
      <c r="E6" s="64" t="s">
        <v>27</v>
      </c>
      <c r="F6" s="64" t="s">
        <v>22</v>
      </c>
      <c r="G6" s="64" t="s">
        <v>22</v>
      </c>
      <c r="H6" s="64" t="s">
        <v>25</v>
      </c>
      <c r="I6" s="64" t="s">
        <v>26</v>
      </c>
      <c r="J6" s="64" t="s">
        <v>27</v>
      </c>
      <c r="K6" s="64" t="s">
        <v>22</v>
      </c>
      <c r="L6" s="64" t="s">
        <v>22</v>
      </c>
      <c r="M6" s="64" t="s">
        <v>25</v>
      </c>
      <c r="N6" s="64" t="s">
        <v>26</v>
      </c>
      <c r="O6" s="64" t="s">
        <v>27</v>
      </c>
      <c r="P6" s="64" t="s">
        <v>22</v>
      </c>
      <c r="Q6" s="64" t="s">
        <v>22</v>
      </c>
      <c r="R6" s="64" t="s">
        <v>25</v>
      </c>
      <c r="S6" s="64" t="s">
        <v>26</v>
      </c>
      <c r="T6" s="64" t="s">
        <v>27</v>
      </c>
      <c r="U6" s="64" t="s">
        <v>22</v>
      </c>
      <c r="V6" s="64" t="s">
        <v>25</v>
      </c>
      <c r="W6" s="64" t="s">
        <v>26</v>
      </c>
      <c r="X6" s="64" t="s">
        <v>27</v>
      </c>
      <c r="Y6" s="64" t="s">
        <v>22</v>
      </c>
      <c r="Z6" s="64" t="s">
        <v>25</v>
      </c>
      <c r="AA6" s="64" t="s">
        <v>26</v>
      </c>
      <c r="AB6" s="64" t="s">
        <v>27</v>
      </c>
      <c r="AC6" s="64" t="s">
        <v>22</v>
      </c>
      <c r="AD6" s="64" t="s">
        <v>22</v>
      </c>
      <c r="AE6" s="64" t="s">
        <v>25</v>
      </c>
      <c r="AF6" s="64" t="s">
        <v>26</v>
      </c>
      <c r="AG6" s="64" t="s">
        <v>27</v>
      </c>
      <c r="AH6" s="64" t="s">
        <v>22</v>
      </c>
      <c r="AI6" s="64" t="s">
        <v>22</v>
      </c>
      <c r="AJ6" s="64" t="s">
        <v>25</v>
      </c>
      <c r="AK6" s="64" t="s">
        <v>26</v>
      </c>
      <c r="AL6" s="64" t="s">
        <v>27</v>
      </c>
      <c r="AM6" s="64" t="s">
        <v>22</v>
      </c>
      <c r="AN6" s="64" t="s">
        <v>22</v>
      </c>
      <c r="AO6" s="64" t="s">
        <v>25</v>
      </c>
      <c r="AP6" s="64" t="s">
        <v>26</v>
      </c>
      <c r="AQ6" s="64" t="s">
        <v>27</v>
      </c>
      <c r="AR6" s="64" t="s">
        <v>22</v>
      </c>
      <c r="AS6" s="64" t="s">
        <v>22</v>
      </c>
      <c r="AT6" s="64" t="s">
        <v>25</v>
      </c>
      <c r="AU6" s="64" t="s">
        <v>26</v>
      </c>
      <c r="AV6" s="64" t="s">
        <v>27</v>
      </c>
      <c r="AW6" s="64" t="s">
        <v>22</v>
      </c>
      <c r="AX6" s="64" t="s">
        <v>22</v>
      </c>
      <c r="AY6" s="64" t="s">
        <v>25</v>
      </c>
      <c r="AZ6" s="64" t="s">
        <v>26</v>
      </c>
      <c r="BA6" s="64" t="s">
        <v>27</v>
      </c>
      <c r="BB6" s="64" t="s">
        <v>22</v>
      </c>
      <c r="BC6" s="64" t="s">
        <v>22</v>
      </c>
      <c r="BD6" s="64" t="s">
        <v>25</v>
      </c>
      <c r="BE6" s="64" t="s">
        <v>26</v>
      </c>
      <c r="BF6" s="64" t="s">
        <v>27</v>
      </c>
      <c r="BG6" s="64" t="s">
        <v>22</v>
      </c>
      <c r="BH6" s="64" t="s">
        <v>22</v>
      </c>
      <c r="BI6" s="64" t="s">
        <v>25</v>
      </c>
      <c r="BJ6" s="64" t="s">
        <v>26</v>
      </c>
      <c r="BK6" s="64" t="s">
        <v>27</v>
      </c>
      <c r="BL6" s="64" t="s">
        <v>22</v>
      </c>
      <c r="BM6" s="64" t="s">
        <v>22</v>
      </c>
      <c r="BN6" s="64" t="s">
        <v>25</v>
      </c>
      <c r="BO6" s="64" t="s">
        <v>26</v>
      </c>
      <c r="BP6" s="64" t="s">
        <v>27</v>
      </c>
      <c r="BQ6" s="64" t="s">
        <v>22</v>
      </c>
      <c r="BR6" s="64" t="s">
        <v>22</v>
      </c>
      <c r="BS6" s="64" t="s">
        <v>25</v>
      </c>
      <c r="BT6" s="64" t="s">
        <v>26</v>
      </c>
      <c r="BU6" s="64" t="s">
        <v>27</v>
      </c>
      <c r="BV6" s="64" t="s">
        <v>22</v>
      </c>
      <c r="BW6" s="64" t="s">
        <v>22</v>
      </c>
      <c r="BX6" s="64" t="s">
        <v>25</v>
      </c>
      <c r="BY6" s="64" t="s">
        <v>26</v>
      </c>
      <c r="BZ6" s="64" t="s">
        <v>27</v>
      </c>
      <c r="CA6" s="64" t="s">
        <v>22</v>
      </c>
      <c r="CB6" s="64" t="s">
        <v>22</v>
      </c>
      <c r="CC6" s="64" t="s">
        <v>25</v>
      </c>
      <c r="CD6" s="64" t="s">
        <v>26</v>
      </c>
      <c r="CE6" s="64" t="s">
        <v>27</v>
      </c>
      <c r="CF6" s="64" t="s">
        <v>22</v>
      </c>
      <c r="CG6" s="64" t="s">
        <v>22</v>
      </c>
      <c r="CH6" s="64" t="s">
        <v>25</v>
      </c>
      <c r="CI6" s="64" t="s">
        <v>26</v>
      </c>
      <c r="CJ6" s="64" t="s">
        <v>27</v>
      </c>
      <c r="CK6" s="64" t="s">
        <v>22</v>
      </c>
      <c r="CL6" s="64" t="s">
        <v>22</v>
      </c>
      <c r="CM6" s="64" t="s">
        <v>25</v>
      </c>
      <c r="CN6" s="64" t="s">
        <v>26</v>
      </c>
      <c r="CO6" s="64" t="s">
        <v>27</v>
      </c>
      <c r="CP6" s="64" t="s">
        <v>22</v>
      </c>
      <c r="CQ6" s="64" t="s">
        <v>22</v>
      </c>
      <c r="CR6" s="64" t="s">
        <v>25</v>
      </c>
      <c r="CS6" s="64" t="s">
        <v>26</v>
      </c>
      <c r="CT6" s="64" t="s">
        <v>27</v>
      </c>
      <c r="CU6" s="64" t="s">
        <v>22</v>
      </c>
      <c r="CV6" s="64" t="s">
        <v>22</v>
      </c>
    </row>
    <row r="7" spans="1:106" s="10" customFormat="1" ht="24.9" customHeight="1">
      <c r="A7" s="20">
        <v>1</v>
      </c>
      <c r="B7" s="21" t="s">
        <v>29</v>
      </c>
      <c r="C7" s="32">
        <v>1068</v>
      </c>
      <c r="D7" s="32">
        <v>793610</v>
      </c>
      <c r="E7" s="32">
        <v>0</v>
      </c>
      <c r="F7" s="32">
        <v>794678</v>
      </c>
      <c r="G7" s="32">
        <v>800314</v>
      </c>
      <c r="H7" s="32">
        <v>0</v>
      </c>
      <c r="I7" s="32">
        <v>8443</v>
      </c>
      <c r="J7" s="32">
        <v>0</v>
      </c>
      <c r="K7" s="32">
        <v>8443</v>
      </c>
      <c r="L7" s="32">
        <v>532</v>
      </c>
      <c r="M7" s="32">
        <v>30773</v>
      </c>
      <c r="N7" s="32">
        <v>8510</v>
      </c>
      <c r="O7" s="32">
        <v>457</v>
      </c>
      <c r="P7" s="32">
        <v>39740</v>
      </c>
      <c r="Q7" s="32">
        <v>30896</v>
      </c>
      <c r="R7" s="32">
        <v>302</v>
      </c>
      <c r="S7" s="32">
        <v>0</v>
      </c>
      <c r="T7" s="32">
        <v>0</v>
      </c>
      <c r="U7" s="32">
        <v>302</v>
      </c>
      <c r="V7" s="32">
        <v>279</v>
      </c>
      <c r="W7" s="32">
        <v>0</v>
      </c>
      <c r="X7" s="32">
        <v>0</v>
      </c>
      <c r="Y7" s="32">
        <v>279</v>
      </c>
      <c r="Z7" s="32">
        <v>8879</v>
      </c>
      <c r="AA7" s="32">
        <v>11261</v>
      </c>
      <c r="AB7" s="32">
        <v>1591</v>
      </c>
      <c r="AC7" s="32">
        <v>21731</v>
      </c>
      <c r="AD7" s="32">
        <v>16510</v>
      </c>
      <c r="AE7" s="32">
        <v>16610</v>
      </c>
      <c r="AF7" s="32">
        <v>977331</v>
      </c>
      <c r="AG7" s="32">
        <v>3954</v>
      </c>
      <c r="AH7" s="32">
        <v>997895</v>
      </c>
      <c r="AI7" s="32">
        <v>101390</v>
      </c>
      <c r="AJ7" s="32">
        <v>0</v>
      </c>
      <c r="AK7" s="32">
        <v>0</v>
      </c>
      <c r="AL7" s="32">
        <v>0</v>
      </c>
      <c r="AM7" s="32">
        <v>0</v>
      </c>
      <c r="AN7" s="32">
        <v>0</v>
      </c>
      <c r="AO7" s="32">
        <v>4</v>
      </c>
      <c r="AP7" s="32">
        <v>0</v>
      </c>
      <c r="AQ7" s="32">
        <v>2</v>
      </c>
      <c r="AR7" s="32">
        <v>6</v>
      </c>
      <c r="AS7" s="32">
        <v>4</v>
      </c>
      <c r="AT7" s="32">
        <v>0</v>
      </c>
      <c r="AU7" s="32">
        <v>0</v>
      </c>
      <c r="AV7" s="32">
        <v>0</v>
      </c>
      <c r="AW7" s="32">
        <v>0</v>
      </c>
      <c r="AX7" s="32">
        <v>0</v>
      </c>
      <c r="AY7" s="32">
        <v>2</v>
      </c>
      <c r="AZ7" s="32">
        <v>0</v>
      </c>
      <c r="BA7" s="32">
        <v>0</v>
      </c>
      <c r="BB7" s="32">
        <v>2</v>
      </c>
      <c r="BC7" s="32">
        <v>1</v>
      </c>
      <c r="BD7" s="32">
        <v>0</v>
      </c>
      <c r="BE7" s="32">
        <v>0</v>
      </c>
      <c r="BF7" s="32">
        <v>0</v>
      </c>
      <c r="BG7" s="32">
        <v>0</v>
      </c>
      <c r="BH7" s="32">
        <v>0</v>
      </c>
      <c r="BI7" s="32">
        <v>5819</v>
      </c>
      <c r="BJ7" s="32">
        <v>89</v>
      </c>
      <c r="BK7" s="32">
        <v>1</v>
      </c>
      <c r="BL7" s="32">
        <v>5909</v>
      </c>
      <c r="BM7" s="32">
        <v>822</v>
      </c>
      <c r="BN7" s="32">
        <v>18014</v>
      </c>
      <c r="BO7" s="32">
        <v>136737</v>
      </c>
      <c r="BP7" s="32">
        <v>264</v>
      </c>
      <c r="BQ7" s="32">
        <v>155015</v>
      </c>
      <c r="BR7" s="32">
        <v>147813</v>
      </c>
      <c r="BS7" s="32">
        <v>21</v>
      </c>
      <c r="BT7" s="32">
        <v>0</v>
      </c>
      <c r="BU7" s="32">
        <v>0</v>
      </c>
      <c r="BV7" s="32">
        <v>21</v>
      </c>
      <c r="BW7" s="32">
        <v>9</v>
      </c>
      <c r="BX7" s="32">
        <v>1241</v>
      </c>
      <c r="BY7" s="32">
        <v>0</v>
      </c>
      <c r="BZ7" s="32">
        <v>5</v>
      </c>
      <c r="CA7" s="32">
        <v>1246</v>
      </c>
      <c r="CB7" s="32">
        <v>561</v>
      </c>
      <c r="CC7" s="32">
        <v>0</v>
      </c>
      <c r="CD7" s="32">
        <v>0</v>
      </c>
      <c r="CE7" s="32">
        <v>0</v>
      </c>
      <c r="CF7" s="32">
        <v>0</v>
      </c>
      <c r="CG7" s="32">
        <v>0</v>
      </c>
      <c r="CH7" s="32">
        <v>1134</v>
      </c>
      <c r="CI7" s="32">
        <v>64147</v>
      </c>
      <c r="CJ7" s="32">
        <v>0</v>
      </c>
      <c r="CK7" s="32">
        <v>65281</v>
      </c>
      <c r="CL7" s="32">
        <v>60896</v>
      </c>
      <c r="CM7" s="32">
        <v>0</v>
      </c>
      <c r="CN7" s="32">
        <v>0</v>
      </c>
      <c r="CO7" s="32">
        <v>0</v>
      </c>
      <c r="CP7" s="32">
        <v>0</v>
      </c>
      <c r="CQ7" s="32">
        <v>0</v>
      </c>
      <c r="CR7" s="32">
        <f t="shared" ref="CR7:CR23" si="0">C7+H7+M7+R7+Z7+AE7+AJ7+AO7+AT7+AY7+BD7+BI7+BN7+BS7+BX7+CC7+CH7+CM7</f>
        <v>83867</v>
      </c>
      <c r="CS7" s="32">
        <f t="shared" ref="CS7:CS23" si="1">D7+I7+N7+S7+AA7+AF7+AK7+AP7+AU7+AZ7+BE7+BJ7+BO7+BT7+BY7+CD7+CI7+CN7</f>
        <v>2000128</v>
      </c>
      <c r="CT7" s="32">
        <f t="shared" ref="CT7:CT23" si="2">E7+J7+O7+T7+AB7+AG7+AL7+AQ7+AV7+BA7+BF7+BK7+BP7+BU7+BZ7+CE7+CJ7+CO7</f>
        <v>6274</v>
      </c>
      <c r="CU7" s="32">
        <f t="shared" ref="CU7:CU23" si="3">F7+K7+P7+U7+AC7+AH7+AM7+AR7+AW7+BB7+BG7+BL7+BQ7+BV7+CA7+CF7+CK7+CP7</f>
        <v>2090269</v>
      </c>
      <c r="CV7" s="32">
        <f t="shared" ref="CV7:CV23" si="4">G7+L7+Q7+Y7+AD7+AI7+AN7+AS7+AX7+BC7+BH7+BM7+BR7+BW7+CB7+CG7+CL7+CQ7</f>
        <v>1160027</v>
      </c>
      <c r="CW7" s="54"/>
      <c r="CX7" s="54"/>
      <c r="CY7" s="54"/>
      <c r="CZ7" s="54"/>
      <c r="DA7" s="54"/>
      <c r="DB7" s="54"/>
    </row>
    <row r="8" spans="1:106" s="11" customFormat="1" ht="24.9" customHeight="1">
      <c r="A8" s="20">
        <v>2</v>
      </c>
      <c r="B8" s="21" t="s">
        <v>28</v>
      </c>
      <c r="C8" s="32">
        <v>28298</v>
      </c>
      <c r="D8" s="32">
        <v>33218</v>
      </c>
      <c r="E8" s="32">
        <v>115964</v>
      </c>
      <c r="F8" s="32">
        <v>177480</v>
      </c>
      <c r="G8" s="32">
        <v>125436</v>
      </c>
      <c r="H8" s="32">
        <v>0</v>
      </c>
      <c r="I8" s="32">
        <v>185185</v>
      </c>
      <c r="J8" s="32">
        <v>376</v>
      </c>
      <c r="K8" s="32">
        <v>185561</v>
      </c>
      <c r="L8" s="32">
        <v>61390</v>
      </c>
      <c r="M8" s="32">
        <v>68809</v>
      </c>
      <c r="N8" s="32">
        <v>3939</v>
      </c>
      <c r="O8" s="32">
        <v>6986</v>
      </c>
      <c r="P8" s="32">
        <v>79734</v>
      </c>
      <c r="Q8" s="32">
        <v>52412</v>
      </c>
      <c r="R8" s="32">
        <v>146653</v>
      </c>
      <c r="S8" s="32">
        <v>6352</v>
      </c>
      <c r="T8" s="32">
        <v>163976</v>
      </c>
      <c r="U8" s="32">
        <v>316981</v>
      </c>
      <c r="V8" s="32">
        <v>88171</v>
      </c>
      <c r="W8" s="32">
        <v>3577</v>
      </c>
      <c r="X8" s="32">
        <v>148312</v>
      </c>
      <c r="Y8" s="32">
        <v>240060</v>
      </c>
      <c r="Z8" s="32">
        <v>0</v>
      </c>
      <c r="AA8" s="32">
        <v>0</v>
      </c>
      <c r="AB8" s="32">
        <v>0</v>
      </c>
      <c r="AC8" s="32">
        <v>0</v>
      </c>
      <c r="AD8" s="32">
        <v>0</v>
      </c>
      <c r="AE8" s="32">
        <v>7849</v>
      </c>
      <c r="AF8" s="32">
        <v>948501</v>
      </c>
      <c r="AG8" s="32">
        <v>0</v>
      </c>
      <c r="AH8" s="32">
        <v>956350</v>
      </c>
      <c r="AI8" s="32">
        <v>67595</v>
      </c>
      <c r="AJ8" s="32">
        <v>0</v>
      </c>
      <c r="AK8" s="32">
        <v>0</v>
      </c>
      <c r="AL8" s="32">
        <v>0</v>
      </c>
      <c r="AM8" s="32">
        <v>0</v>
      </c>
      <c r="AN8" s="32">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3</v>
      </c>
      <c r="BY8" s="32">
        <v>0</v>
      </c>
      <c r="BZ8" s="32">
        <v>0</v>
      </c>
      <c r="CA8" s="32">
        <v>3</v>
      </c>
      <c r="CB8" s="32">
        <v>3</v>
      </c>
      <c r="CC8" s="32">
        <v>0</v>
      </c>
      <c r="CD8" s="32">
        <v>0</v>
      </c>
      <c r="CE8" s="32">
        <v>0</v>
      </c>
      <c r="CF8" s="32">
        <v>0</v>
      </c>
      <c r="CG8" s="32">
        <v>0</v>
      </c>
      <c r="CH8" s="32">
        <v>0</v>
      </c>
      <c r="CI8" s="32">
        <v>0</v>
      </c>
      <c r="CJ8" s="32">
        <v>0</v>
      </c>
      <c r="CK8" s="32">
        <v>0</v>
      </c>
      <c r="CL8" s="32">
        <v>0</v>
      </c>
      <c r="CM8" s="32">
        <v>0</v>
      </c>
      <c r="CN8" s="32">
        <v>0</v>
      </c>
      <c r="CO8" s="32">
        <v>0</v>
      </c>
      <c r="CP8" s="32">
        <v>0</v>
      </c>
      <c r="CQ8" s="32">
        <v>0</v>
      </c>
      <c r="CR8" s="32">
        <f t="shared" si="0"/>
        <v>251612</v>
      </c>
      <c r="CS8" s="32">
        <f t="shared" si="1"/>
        <v>1177195</v>
      </c>
      <c r="CT8" s="32">
        <f t="shared" si="2"/>
        <v>287302</v>
      </c>
      <c r="CU8" s="32">
        <f t="shared" si="3"/>
        <v>1716109</v>
      </c>
      <c r="CV8" s="32">
        <f t="shared" si="4"/>
        <v>546896</v>
      </c>
      <c r="CW8" s="54"/>
      <c r="CX8" s="54"/>
      <c r="CY8" s="54"/>
      <c r="CZ8" s="54"/>
      <c r="DA8" s="54"/>
      <c r="DB8" s="54"/>
    </row>
    <row r="9" spans="1:106" ht="24.9" customHeight="1">
      <c r="A9" s="20">
        <v>3</v>
      </c>
      <c r="B9" s="21" t="s">
        <v>30</v>
      </c>
      <c r="C9" s="32">
        <v>74161</v>
      </c>
      <c r="D9" s="32">
        <v>6959</v>
      </c>
      <c r="E9" s="32">
        <v>3545</v>
      </c>
      <c r="F9" s="32">
        <v>84665</v>
      </c>
      <c r="G9" s="32">
        <v>50660</v>
      </c>
      <c r="H9" s="32">
        <v>125304</v>
      </c>
      <c r="I9" s="32">
        <v>26134</v>
      </c>
      <c r="J9" s="32">
        <v>1</v>
      </c>
      <c r="K9" s="32">
        <v>151439</v>
      </c>
      <c r="L9" s="32">
        <v>6060</v>
      </c>
      <c r="M9" s="32">
        <v>103977</v>
      </c>
      <c r="N9" s="32">
        <v>9686</v>
      </c>
      <c r="O9" s="32">
        <v>271</v>
      </c>
      <c r="P9" s="32">
        <v>113934</v>
      </c>
      <c r="Q9" s="32">
        <v>70748</v>
      </c>
      <c r="R9" s="32">
        <v>104330</v>
      </c>
      <c r="S9" s="32">
        <v>26221</v>
      </c>
      <c r="T9" s="32">
        <v>5551</v>
      </c>
      <c r="U9" s="32">
        <v>136102</v>
      </c>
      <c r="V9" s="32">
        <v>81316</v>
      </c>
      <c r="W9" s="32">
        <v>23170</v>
      </c>
      <c r="X9" s="32">
        <v>3954</v>
      </c>
      <c r="Y9" s="32">
        <v>108440</v>
      </c>
      <c r="Z9" s="32">
        <v>10892</v>
      </c>
      <c r="AA9" s="32">
        <v>12581</v>
      </c>
      <c r="AB9" s="32">
        <v>599</v>
      </c>
      <c r="AC9" s="32">
        <v>24072</v>
      </c>
      <c r="AD9" s="32">
        <v>18983</v>
      </c>
      <c r="AE9" s="32">
        <v>18314</v>
      </c>
      <c r="AF9" s="32">
        <v>963331</v>
      </c>
      <c r="AG9" s="32">
        <v>289</v>
      </c>
      <c r="AH9" s="32">
        <v>981934</v>
      </c>
      <c r="AI9" s="32">
        <v>87526</v>
      </c>
      <c r="AJ9" s="32">
        <v>2</v>
      </c>
      <c r="AK9" s="32">
        <v>0</v>
      </c>
      <c r="AL9" s="32">
        <v>0</v>
      </c>
      <c r="AM9" s="32">
        <v>2</v>
      </c>
      <c r="AN9" s="32">
        <v>2</v>
      </c>
      <c r="AO9" s="32">
        <v>1</v>
      </c>
      <c r="AP9" s="32">
        <v>0</v>
      </c>
      <c r="AQ9" s="32">
        <v>0</v>
      </c>
      <c r="AR9" s="32">
        <v>1</v>
      </c>
      <c r="AS9" s="32">
        <v>0</v>
      </c>
      <c r="AT9" s="32">
        <v>0</v>
      </c>
      <c r="AU9" s="32">
        <v>0</v>
      </c>
      <c r="AV9" s="32">
        <v>0</v>
      </c>
      <c r="AW9" s="32">
        <v>0</v>
      </c>
      <c r="AX9" s="32">
        <v>0</v>
      </c>
      <c r="AY9" s="32">
        <v>4</v>
      </c>
      <c r="AZ9" s="32">
        <v>0</v>
      </c>
      <c r="BA9" s="32">
        <v>0</v>
      </c>
      <c r="BB9" s="32">
        <v>4</v>
      </c>
      <c r="BC9" s="32">
        <v>4</v>
      </c>
      <c r="BD9" s="32">
        <v>0</v>
      </c>
      <c r="BE9" s="32">
        <v>0</v>
      </c>
      <c r="BF9" s="32">
        <v>0</v>
      </c>
      <c r="BG9" s="32">
        <v>0</v>
      </c>
      <c r="BH9" s="32">
        <v>0</v>
      </c>
      <c r="BI9" s="32">
        <v>4893</v>
      </c>
      <c r="BJ9" s="32">
        <v>246</v>
      </c>
      <c r="BK9" s="32">
        <v>1</v>
      </c>
      <c r="BL9" s="32">
        <v>5140</v>
      </c>
      <c r="BM9" s="32">
        <v>1128</v>
      </c>
      <c r="BN9" s="32">
        <v>7591</v>
      </c>
      <c r="BO9" s="32">
        <v>8899</v>
      </c>
      <c r="BP9" s="32">
        <v>1</v>
      </c>
      <c r="BQ9" s="32">
        <v>16491</v>
      </c>
      <c r="BR9" s="32">
        <v>13513</v>
      </c>
      <c r="BS9" s="32">
        <v>2</v>
      </c>
      <c r="BT9" s="32">
        <v>0</v>
      </c>
      <c r="BU9" s="32">
        <v>0</v>
      </c>
      <c r="BV9" s="32">
        <v>2</v>
      </c>
      <c r="BW9" s="32">
        <v>2</v>
      </c>
      <c r="BX9" s="32">
        <v>4497</v>
      </c>
      <c r="BY9" s="32">
        <v>0</v>
      </c>
      <c r="BZ9" s="32">
        <v>0</v>
      </c>
      <c r="CA9" s="32">
        <v>4497</v>
      </c>
      <c r="CB9" s="32">
        <v>2424</v>
      </c>
      <c r="CC9" s="32">
        <v>0</v>
      </c>
      <c r="CD9" s="32">
        <v>0</v>
      </c>
      <c r="CE9" s="32">
        <v>0</v>
      </c>
      <c r="CF9" s="32">
        <v>0</v>
      </c>
      <c r="CG9" s="32">
        <v>0</v>
      </c>
      <c r="CH9" s="32">
        <v>1034</v>
      </c>
      <c r="CI9" s="32">
        <v>578</v>
      </c>
      <c r="CJ9" s="32">
        <v>3</v>
      </c>
      <c r="CK9" s="32">
        <v>1615</v>
      </c>
      <c r="CL9" s="32">
        <v>1415</v>
      </c>
      <c r="CM9" s="32">
        <v>0</v>
      </c>
      <c r="CN9" s="32">
        <v>0</v>
      </c>
      <c r="CO9" s="32">
        <v>0</v>
      </c>
      <c r="CP9" s="32">
        <v>0</v>
      </c>
      <c r="CQ9" s="32">
        <v>0</v>
      </c>
      <c r="CR9" s="32">
        <f t="shared" si="0"/>
        <v>455002</v>
      </c>
      <c r="CS9" s="32">
        <f t="shared" si="1"/>
        <v>1054635</v>
      </c>
      <c r="CT9" s="32">
        <f t="shared" si="2"/>
        <v>10261</v>
      </c>
      <c r="CU9" s="32">
        <f t="shared" si="3"/>
        <v>1519898</v>
      </c>
      <c r="CV9" s="32">
        <f t="shared" si="4"/>
        <v>360905</v>
      </c>
      <c r="CW9" s="54"/>
      <c r="CX9" s="54"/>
      <c r="CY9" s="54"/>
      <c r="CZ9" s="54"/>
      <c r="DA9" s="54"/>
      <c r="DB9" s="54"/>
    </row>
    <row r="10" spans="1:106" ht="24.9" customHeight="1">
      <c r="A10" s="20">
        <v>4</v>
      </c>
      <c r="B10" s="21" t="s">
        <v>88</v>
      </c>
      <c r="C10" s="32">
        <v>27507</v>
      </c>
      <c r="D10" s="32">
        <v>38</v>
      </c>
      <c r="E10" s="32">
        <v>16</v>
      </c>
      <c r="F10" s="32">
        <v>27561</v>
      </c>
      <c r="G10" s="32">
        <v>26883</v>
      </c>
      <c r="H10" s="32">
        <v>7417</v>
      </c>
      <c r="I10" s="32">
        <v>17392</v>
      </c>
      <c r="J10" s="32">
        <v>804</v>
      </c>
      <c r="K10" s="32">
        <v>25613</v>
      </c>
      <c r="L10" s="32">
        <v>1117</v>
      </c>
      <c r="M10" s="32">
        <v>37781</v>
      </c>
      <c r="N10" s="32">
        <v>4478</v>
      </c>
      <c r="O10" s="32">
        <v>3364</v>
      </c>
      <c r="P10" s="32">
        <v>45623</v>
      </c>
      <c r="Q10" s="32">
        <v>33007</v>
      </c>
      <c r="R10" s="32">
        <v>66113</v>
      </c>
      <c r="S10" s="32">
        <v>5280</v>
      </c>
      <c r="T10" s="32">
        <v>8490</v>
      </c>
      <c r="U10" s="32">
        <v>79883</v>
      </c>
      <c r="V10" s="32">
        <v>51837</v>
      </c>
      <c r="W10" s="32">
        <v>4469</v>
      </c>
      <c r="X10" s="32">
        <v>6892</v>
      </c>
      <c r="Y10" s="32">
        <v>63198</v>
      </c>
      <c r="Z10" s="32">
        <v>1724</v>
      </c>
      <c r="AA10" s="32">
        <v>3949</v>
      </c>
      <c r="AB10" s="32">
        <v>82</v>
      </c>
      <c r="AC10" s="32">
        <v>5755</v>
      </c>
      <c r="AD10" s="32">
        <v>4223</v>
      </c>
      <c r="AE10" s="32">
        <v>9404</v>
      </c>
      <c r="AF10" s="32">
        <v>952449</v>
      </c>
      <c r="AG10" s="32">
        <v>78</v>
      </c>
      <c r="AH10" s="32">
        <v>961931</v>
      </c>
      <c r="AI10" s="32">
        <v>71722</v>
      </c>
      <c r="AJ10" s="32">
        <v>0</v>
      </c>
      <c r="AK10" s="32">
        <v>0</v>
      </c>
      <c r="AL10" s="32">
        <v>0</v>
      </c>
      <c r="AM10" s="32">
        <v>0</v>
      </c>
      <c r="AN10" s="32">
        <v>0</v>
      </c>
      <c r="AO10" s="32">
        <v>2</v>
      </c>
      <c r="AP10" s="32">
        <v>0</v>
      </c>
      <c r="AQ10" s="32">
        <v>0</v>
      </c>
      <c r="AR10" s="32">
        <v>2</v>
      </c>
      <c r="AS10" s="32">
        <v>2</v>
      </c>
      <c r="AT10" s="32">
        <v>2</v>
      </c>
      <c r="AU10" s="32">
        <v>0</v>
      </c>
      <c r="AV10" s="32">
        <v>0</v>
      </c>
      <c r="AW10" s="32">
        <v>2</v>
      </c>
      <c r="AX10" s="32">
        <v>2</v>
      </c>
      <c r="AY10" s="32">
        <v>0</v>
      </c>
      <c r="AZ10" s="32">
        <v>0</v>
      </c>
      <c r="BA10" s="32">
        <v>0</v>
      </c>
      <c r="BB10" s="32">
        <v>0</v>
      </c>
      <c r="BC10" s="32">
        <v>0</v>
      </c>
      <c r="BD10" s="32">
        <v>0</v>
      </c>
      <c r="BE10" s="32">
        <v>0</v>
      </c>
      <c r="BF10" s="32">
        <v>0</v>
      </c>
      <c r="BG10" s="32">
        <v>0</v>
      </c>
      <c r="BH10" s="32">
        <v>0</v>
      </c>
      <c r="BI10" s="32">
        <v>567</v>
      </c>
      <c r="BJ10" s="32">
        <v>1</v>
      </c>
      <c r="BK10" s="32">
        <v>0</v>
      </c>
      <c r="BL10" s="32">
        <v>568</v>
      </c>
      <c r="BM10" s="32">
        <v>63</v>
      </c>
      <c r="BN10" s="32">
        <v>2096</v>
      </c>
      <c r="BO10" s="32">
        <v>5483</v>
      </c>
      <c r="BP10" s="32">
        <v>2</v>
      </c>
      <c r="BQ10" s="32">
        <v>7581</v>
      </c>
      <c r="BR10" s="32">
        <v>4672</v>
      </c>
      <c r="BS10" s="32">
        <v>1682</v>
      </c>
      <c r="BT10" s="32">
        <v>3934</v>
      </c>
      <c r="BU10" s="32">
        <v>82</v>
      </c>
      <c r="BV10" s="32">
        <v>5698</v>
      </c>
      <c r="BW10" s="32">
        <v>4192</v>
      </c>
      <c r="BX10" s="32">
        <v>6391</v>
      </c>
      <c r="BY10" s="32">
        <v>12</v>
      </c>
      <c r="BZ10" s="32">
        <v>0</v>
      </c>
      <c r="CA10" s="32">
        <v>6403</v>
      </c>
      <c r="CB10" s="32">
        <v>1403</v>
      </c>
      <c r="CC10" s="32">
        <v>0</v>
      </c>
      <c r="CD10" s="32">
        <v>0</v>
      </c>
      <c r="CE10" s="32">
        <v>0</v>
      </c>
      <c r="CF10" s="32">
        <v>0</v>
      </c>
      <c r="CG10" s="32">
        <v>0</v>
      </c>
      <c r="CH10" s="32">
        <v>1077</v>
      </c>
      <c r="CI10" s="32">
        <v>452</v>
      </c>
      <c r="CJ10" s="32">
        <v>20</v>
      </c>
      <c r="CK10" s="32">
        <v>1549</v>
      </c>
      <c r="CL10" s="32">
        <v>1265</v>
      </c>
      <c r="CM10" s="32">
        <v>0</v>
      </c>
      <c r="CN10" s="32">
        <v>0</v>
      </c>
      <c r="CO10" s="32">
        <v>0</v>
      </c>
      <c r="CP10" s="32">
        <v>0</v>
      </c>
      <c r="CQ10" s="32">
        <v>0</v>
      </c>
      <c r="CR10" s="32">
        <f t="shared" si="0"/>
        <v>161763</v>
      </c>
      <c r="CS10" s="32">
        <f t="shared" si="1"/>
        <v>993468</v>
      </c>
      <c r="CT10" s="32">
        <f t="shared" si="2"/>
        <v>12938</v>
      </c>
      <c r="CU10" s="32">
        <f t="shared" si="3"/>
        <v>1168169</v>
      </c>
      <c r="CV10" s="32">
        <f t="shared" si="4"/>
        <v>211749</v>
      </c>
      <c r="CW10" s="54"/>
      <c r="CX10" s="54"/>
      <c r="CY10" s="54"/>
      <c r="CZ10" s="54"/>
      <c r="DA10" s="54"/>
      <c r="DB10" s="54"/>
    </row>
    <row r="11" spans="1:106" ht="24.9" customHeight="1">
      <c r="A11" s="20">
        <v>5</v>
      </c>
      <c r="B11" s="21" t="s">
        <v>33</v>
      </c>
      <c r="C11" s="32">
        <v>131</v>
      </c>
      <c r="D11" s="32">
        <v>0</v>
      </c>
      <c r="E11" s="32">
        <v>0</v>
      </c>
      <c r="F11" s="32">
        <v>131</v>
      </c>
      <c r="G11" s="32">
        <v>691</v>
      </c>
      <c r="H11" s="32">
        <v>1112</v>
      </c>
      <c r="I11" s="32">
        <v>55052</v>
      </c>
      <c r="J11" s="32">
        <v>0</v>
      </c>
      <c r="K11" s="32">
        <v>56164</v>
      </c>
      <c r="L11" s="32">
        <v>16252</v>
      </c>
      <c r="M11" s="32">
        <v>16009</v>
      </c>
      <c r="N11" s="32">
        <v>15885</v>
      </c>
      <c r="O11" s="32">
        <v>751</v>
      </c>
      <c r="P11" s="32">
        <v>32645</v>
      </c>
      <c r="Q11" s="32">
        <v>23261</v>
      </c>
      <c r="R11" s="32">
        <v>5714</v>
      </c>
      <c r="S11" s="32">
        <v>0</v>
      </c>
      <c r="T11" s="32">
        <v>0</v>
      </c>
      <c r="U11" s="32">
        <v>5714</v>
      </c>
      <c r="V11" s="32">
        <v>5357</v>
      </c>
      <c r="W11" s="32">
        <v>0</v>
      </c>
      <c r="X11" s="32">
        <v>0</v>
      </c>
      <c r="Y11" s="32">
        <v>5357</v>
      </c>
      <c r="Z11" s="32">
        <v>6982</v>
      </c>
      <c r="AA11" s="32">
        <v>18124</v>
      </c>
      <c r="AB11" s="32">
        <v>1712</v>
      </c>
      <c r="AC11" s="32">
        <v>26818</v>
      </c>
      <c r="AD11" s="32">
        <v>20504</v>
      </c>
      <c r="AE11" s="32">
        <v>16651</v>
      </c>
      <c r="AF11" s="32">
        <v>968426</v>
      </c>
      <c r="AG11" s="32">
        <v>1712</v>
      </c>
      <c r="AH11" s="32">
        <v>986789</v>
      </c>
      <c r="AI11" s="32">
        <v>88801</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2566</v>
      </c>
      <c r="BJ11" s="32">
        <v>6</v>
      </c>
      <c r="BK11" s="32">
        <v>0</v>
      </c>
      <c r="BL11" s="32">
        <v>2572</v>
      </c>
      <c r="BM11" s="32">
        <v>303</v>
      </c>
      <c r="BN11" s="32">
        <v>5974</v>
      </c>
      <c r="BO11" s="32">
        <v>12064</v>
      </c>
      <c r="BP11" s="32">
        <v>0</v>
      </c>
      <c r="BQ11" s="32">
        <v>18038</v>
      </c>
      <c r="BR11" s="32">
        <v>10520</v>
      </c>
      <c r="BS11" s="32">
        <v>0</v>
      </c>
      <c r="BT11" s="32">
        <v>0</v>
      </c>
      <c r="BU11" s="32">
        <v>0</v>
      </c>
      <c r="BV11" s="32">
        <v>0</v>
      </c>
      <c r="BW11" s="32">
        <v>0</v>
      </c>
      <c r="BX11" s="32">
        <v>1</v>
      </c>
      <c r="BY11" s="32">
        <v>0</v>
      </c>
      <c r="BZ11" s="32">
        <v>0</v>
      </c>
      <c r="CA11" s="32">
        <v>1</v>
      </c>
      <c r="CB11" s="32">
        <v>3</v>
      </c>
      <c r="CC11" s="32">
        <v>0</v>
      </c>
      <c r="CD11" s="32">
        <v>10404</v>
      </c>
      <c r="CE11" s="32">
        <v>0</v>
      </c>
      <c r="CF11" s="32">
        <v>10404</v>
      </c>
      <c r="CG11" s="32">
        <v>5752</v>
      </c>
      <c r="CH11" s="32">
        <v>213</v>
      </c>
      <c r="CI11" s="32">
        <v>0</v>
      </c>
      <c r="CJ11" s="32">
        <v>1</v>
      </c>
      <c r="CK11" s="32">
        <v>214</v>
      </c>
      <c r="CL11" s="32">
        <v>190</v>
      </c>
      <c r="CM11" s="32">
        <v>0</v>
      </c>
      <c r="CN11" s="32">
        <v>0</v>
      </c>
      <c r="CO11" s="32">
        <v>0</v>
      </c>
      <c r="CP11" s="32">
        <v>0</v>
      </c>
      <c r="CQ11" s="32">
        <v>0</v>
      </c>
      <c r="CR11" s="32">
        <f t="shared" si="0"/>
        <v>55353</v>
      </c>
      <c r="CS11" s="32">
        <f t="shared" si="1"/>
        <v>1079961</v>
      </c>
      <c r="CT11" s="32">
        <f t="shared" si="2"/>
        <v>4176</v>
      </c>
      <c r="CU11" s="32">
        <f t="shared" si="3"/>
        <v>1139490</v>
      </c>
      <c r="CV11" s="32">
        <f t="shared" si="4"/>
        <v>171634</v>
      </c>
      <c r="CW11" s="54"/>
      <c r="CX11" s="54"/>
      <c r="CY11" s="54"/>
      <c r="CZ11" s="54"/>
      <c r="DA11" s="54"/>
      <c r="DB11" s="54"/>
    </row>
    <row r="12" spans="1:106" ht="24.9" customHeight="1">
      <c r="A12" s="20">
        <v>6</v>
      </c>
      <c r="B12" s="21" t="s">
        <v>36</v>
      </c>
      <c r="C12" s="32">
        <v>20601</v>
      </c>
      <c r="D12" s="32">
        <v>983</v>
      </c>
      <c r="E12" s="32">
        <v>1961</v>
      </c>
      <c r="F12" s="32">
        <v>23545</v>
      </c>
      <c r="G12" s="32">
        <v>22115</v>
      </c>
      <c r="H12" s="32">
        <v>698</v>
      </c>
      <c r="I12" s="32">
        <v>42427</v>
      </c>
      <c r="J12" s="32">
        <v>189</v>
      </c>
      <c r="K12" s="32">
        <v>43314</v>
      </c>
      <c r="L12" s="32">
        <v>2039</v>
      </c>
      <c r="M12" s="32">
        <v>29745</v>
      </c>
      <c r="N12" s="32">
        <v>1764</v>
      </c>
      <c r="O12" s="32">
        <v>3900</v>
      </c>
      <c r="P12" s="32">
        <v>35409</v>
      </c>
      <c r="Q12" s="32">
        <v>27865</v>
      </c>
      <c r="R12" s="32">
        <v>30239</v>
      </c>
      <c r="S12" s="32">
        <v>898</v>
      </c>
      <c r="T12" s="32">
        <v>3614</v>
      </c>
      <c r="U12" s="32">
        <v>34751</v>
      </c>
      <c r="V12" s="32">
        <v>23138</v>
      </c>
      <c r="W12" s="32">
        <v>761</v>
      </c>
      <c r="X12" s="32">
        <v>3441</v>
      </c>
      <c r="Y12" s="32">
        <v>27340</v>
      </c>
      <c r="Z12" s="32">
        <v>2404</v>
      </c>
      <c r="AA12" s="32">
        <v>1625</v>
      </c>
      <c r="AB12" s="32">
        <v>2352</v>
      </c>
      <c r="AC12" s="32">
        <v>6381</v>
      </c>
      <c r="AD12" s="32">
        <v>4369</v>
      </c>
      <c r="AE12" s="32">
        <v>12619</v>
      </c>
      <c r="AF12" s="32">
        <v>950132</v>
      </c>
      <c r="AG12" s="32">
        <v>2351</v>
      </c>
      <c r="AH12" s="32">
        <v>965102</v>
      </c>
      <c r="AI12" s="32">
        <v>72523</v>
      </c>
      <c r="AJ12" s="32">
        <v>0</v>
      </c>
      <c r="AK12" s="32">
        <v>0</v>
      </c>
      <c r="AL12" s="32">
        <v>0</v>
      </c>
      <c r="AM12" s="32">
        <v>0</v>
      </c>
      <c r="AN12" s="32">
        <v>0</v>
      </c>
      <c r="AO12" s="32">
        <v>16</v>
      </c>
      <c r="AP12" s="32">
        <v>0</v>
      </c>
      <c r="AQ12" s="32">
        <v>2</v>
      </c>
      <c r="AR12" s="32">
        <v>18</v>
      </c>
      <c r="AS12" s="32">
        <v>12</v>
      </c>
      <c r="AT12" s="32">
        <v>11</v>
      </c>
      <c r="AU12" s="32">
        <v>0</v>
      </c>
      <c r="AV12" s="32">
        <v>1</v>
      </c>
      <c r="AW12" s="32">
        <v>12</v>
      </c>
      <c r="AX12" s="32">
        <v>10</v>
      </c>
      <c r="AY12" s="32">
        <v>1</v>
      </c>
      <c r="AZ12" s="32">
        <v>0</v>
      </c>
      <c r="BA12" s="32">
        <v>15</v>
      </c>
      <c r="BB12" s="32">
        <v>16</v>
      </c>
      <c r="BC12" s="32">
        <v>15</v>
      </c>
      <c r="BD12" s="32">
        <v>1</v>
      </c>
      <c r="BE12" s="32">
        <v>0</v>
      </c>
      <c r="BF12" s="32">
        <v>1</v>
      </c>
      <c r="BG12" s="32">
        <v>2</v>
      </c>
      <c r="BH12" s="32">
        <v>1</v>
      </c>
      <c r="BI12" s="32">
        <v>640</v>
      </c>
      <c r="BJ12" s="32">
        <v>80</v>
      </c>
      <c r="BK12" s="32">
        <v>2</v>
      </c>
      <c r="BL12" s="32">
        <v>722</v>
      </c>
      <c r="BM12" s="32">
        <v>133</v>
      </c>
      <c r="BN12" s="32">
        <v>473</v>
      </c>
      <c r="BO12" s="32">
        <v>1645</v>
      </c>
      <c r="BP12" s="32">
        <v>39</v>
      </c>
      <c r="BQ12" s="32">
        <v>2157</v>
      </c>
      <c r="BR12" s="32">
        <v>2661</v>
      </c>
      <c r="BS12" s="32">
        <v>6563</v>
      </c>
      <c r="BT12" s="32">
        <v>12199</v>
      </c>
      <c r="BU12" s="32">
        <v>2</v>
      </c>
      <c r="BV12" s="32">
        <v>18764</v>
      </c>
      <c r="BW12" s="32">
        <v>19526</v>
      </c>
      <c r="BX12" s="32">
        <v>692</v>
      </c>
      <c r="BY12" s="32">
        <v>0</v>
      </c>
      <c r="BZ12" s="32">
        <v>0</v>
      </c>
      <c r="CA12" s="32">
        <v>692</v>
      </c>
      <c r="CB12" s="32">
        <v>253</v>
      </c>
      <c r="CC12" s="32">
        <v>0</v>
      </c>
      <c r="CD12" s="32">
        <v>0</v>
      </c>
      <c r="CE12" s="32">
        <v>0</v>
      </c>
      <c r="CF12" s="32">
        <v>0</v>
      </c>
      <c r="CG12" s="32">
        <v>0</v>
      </c>
      <c r="CH12" s="32">
        <v>311</v>
      </c>
      <c r="CI12" s="32">
        <v>94</v>
      </c>
      <c r="CJ12" s="32">
        <v>7</v>
      </c>
      <c r="CK12" s="32">
        <v>412</v>
      </c>
      <c r="CL12" s="32">
        <v>439</v>
      </c>
      <c r="CM12" s="32">
        <v>0</v>
      </c>
      <c r="CN12" s="32">
        <v>0</v>
      </c>
      <c r="CO12" s="32">
        <v>0</v>
      </c>
      <c r="CP12" s="32">
        <v>0</v>
      </c>
      <c r="CQ12" s="32">
        <v>0</v>
      </c>
      <c r="CR12" s="32">
        <f t="shared" si="0"/>
        <v>105014</v>
      </c>
      <c r="CS12" s="32">
        <f t="shared" si="1"/>
        <v>1011847</v>
      </c>
      <c r="CT12" s="32">
        <f t="shared" si="2"/>
        <v>14436</v>
      </c>
      <c r="CU12" s="32">
        <f t="shared" si="3"/>
        <v>1131297</v>
      </c>
      <c r="CV12" s="32">
        <f t="shared" si="4"/>
        <v>179301</v>
      </c>
      <c r="CW12" s="54"/>
      <c r="CX12" s="54"/>
      <c r="CY12" s="54"/>
      <c r="CZ12" s="54"/>
      <c r="DA12" s="54"/>
      <c r="DB12" s="54"/>
    </row>
    <row r="13" spans="1:106" ht="24.9" customHeight="1">
      <c r="A13" s="20">
        <v>7</v>
      </c>
      <c r="B13" s="21" t="s">
        <v>34</v>
      </c>
      <c r="C13" s="32">
        <v>11357</v>
      </c>
      <c r="D13" s="32">
        <v>3678</v>
      </c>
      <c r="E13" s="32">
        <v>0</v>
      </c>
      <c r="F13" s="32">
        <v>15035</v>
      </c>
      <c r="G13" s="32">
        <v>9486</v>
      </c>
      <c r="H13" s="32">
        <v>5479</v>
      </c>
      <c r="I13" s="32">
        <v>33559</v>
      </c>
      <c r="J13" s="32">
        <v>0</v>
      </c>
      <c r="K13" s="32">
        <v>39038</v>
      </c>
      <c r="L13" s="32">
        <v>6048</v>
      </c>
      <c r="M13" s="32">
        <v>8647</v>
      </c>
      <c r="N13" s="32">
        <v>1832</v>
      </c>
      <c r="O13" s="32">
        <v>1518</v>
      </c>
      <c r="P13" s="32">
        <v>11997</v>
      </c>
      <c r="Q13" s="32">
        <v>8953</v>
      </c>
      <c r="R13" s="32">
        <v>17469</v>
      </c>
      <c r="S13" s="32">
        <v>61</v>
      </c>
      <c r="T13" s="32">
        <v>0</v>
      </c>
      <c r="U13" s="32">
        <v>17530</v>
      </c>
      <c r="V13" s="32">
        <v>10305</v>
      </c>
      <c r="W13" s="32">
        <v>61</v>
      </c>
      <c r="X13" s="32">
        <v>0</v>
      </c>
      <c r="Y13" s="32">
        <v>10366</v>
      </c>
      <c r="Z13" s="32">
        <v>1107</v>
      </c>
      <c r="AA13" s="32">
        <v>3030</v>
      </c>
      <c r="AB13" s="32">
        <v>3971</v>
      </c>
      <c r="AC13" s="32">
        <v>8108</v>
      </c>
      <c r="AD13" s="32">
        <v>7373</v>
      </c>
      <c r="AE13" s="32">
        <v>8982</v>
      </c>
      <c r="AF13" s="32">
        <v>951692</v>
      </c>
      <c r="AG13" s="32">
        <v>3969</v>
      </c>
      <c r="AH13" s="32">
        <v>964643</v>
      </c>
      <c r="AI13" s="32">
        <v>75192</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5102</v>
      </c>
      <c r="BJ13" s="32">
        <v>54</v>
      </c>
      <c r="BK13" s="32">
        <v>143</v>
      </c>
      <c r="BL13" s="32">
        <v>5299</v>
      </c>
      <c r="BM13" s="32">
        <v>3135</v>
      </c>
      <c r="BN13" s="32">
        <v>496</v>
      </c>
      <c r="BO13" s="32">
        <v>3204</v>
      </c>
      <c r="BP13" s="32">
        <v>1</v>
      </c>
      <c r="BQ13" s="32">
        <v>3701</v>
      </c>
      <c r="BR13" s="32">
        <v>3029</v>
      </c>
      <c r="BS13" s="32">
        <v>4</v>
      </c>
      <c r="BT13" s="32">
        <v>34357</v>
      </c>
      <c r="BU13" s="32">
        <v>0</v>
      </c>
      <c r="BV13" s="32">
        <v>34361</v>
      </c>
      <c r="BW13" s="32">
        <v>33059</v>
      </c>
      <c r="BX13" s="32">
        <v>676</v>
      </c>
      <c r="BY13" s="32">
        <v>46</v>
      </c>
      <c r="BZ13" s="32">
        <v>0</v>
      </c>
      <c r="CA13" s="32">
        <v>722</v>
      </c>
      <c r="CB13" s="32">
        <v>364</v>
      </c>
      <c r="CC13" s="32">
        <v>0</v>
      </c>
      <c r="CD13" s="32">
        <v>0</v>
      </c>
      <c r="CE13" s="32">
        <v>0</v>
      </c>
      <c r="CF13" s="32">
        <v>0</v>
      </c>
      <c r="CG13" s="32">
        <v>0</v>
      </c>
      <c r="CH13" s="32">
        <v>77</v>
      </c>
      <c r="CI13" s="32">
        <v>46</v>
      </c>
      <c r="CJ13" s="32">
        <v>1</v>
      </c>
      <c r="CK13" s="32">
        <v>124</v>
      </c>
      <c r="CL13" s="32">
        <v>120</v>
      </c>
      <c r="CM13" s="32">
        <v>0</v>
      </c>
      <c r="CN13" s="32">
        <v>0</v>
      </c>
      <c r="CO13" s="32">
        <v>0</v>
      </c>
      <c r="CP13" s="32">
        <v>0</v>
      </c>
      <c r="CQ13" s="32">
        <v>0</v>
      </c>
      <c r="CR13" s="32">
        <f t="shared" si="0"/>
        <v>59396</v>
      </c>
      <c r="CS13" s="32">
        <f t="shared" si="1"/>
        <v>1031559</v>
      </c>
      <c r="CT13" s="32">
        <f t="shared" si="2"/>
        <v>9603</v>
      </c>
      <c r="CU13" s="32">
        <f t="shared" si="3"/>
        <v>1100558</v>
      </c>
      <c r="CV13" s="32">
        <f t="shared" si="4"/>
        <v>157125</v>
      </c>
      <c r="CW13" s="54"/>
      <c r="CX13" s="54"/>
      <c r="CY13" s="54"/>
      <c r="CZ13" s="54"/>
      <c r="DA13" s="54"/>
      <c r="DB13" s="54"/>
    </row>
    <row r="14" spans="1:106" ht="24.9" customHeight="1">
      <c r="A14" s="20">
        <v>8</v>
      </c>
      <c r="B14" s="21" t="s">
        <v>31</v>
      </c>
      <c r="C14" s="32">
        <v>2668</v>
      </c>
      <c r="D14" s="32">
        <v>298</v>
      </c>
      <c r="E14" s="32">
        <v>8819</v>
      </c>
      <c r="F14" s="32">
        <v>11785</v>
      </c>
      <c r="G14" s="32">
        <v>10613</v>
      </c>
      <c r="H14" s="32">
        <v>5211</v>
      </c>
      <c r="I14" s="32">
        <v>10566</v>
      </c>
      <c r="J14" s="32">
        <v>11306</v>
      </c>
      <c r="K14" s="32">
        <v>27083</v>
      </c>
      <c r="L14" s="32">
        <v>14727</v>
      </c>
      <c r="M14" s="32">
        <v>18354</v>
      </c>
      <c r="N14" s="32">
        <v>1449</v>
      </c>
      <c r="O14" s="32">
        <v>10256</v>
      </c>
      <c r="P14" s="32">
        <v>30059</v>
      </c>
      <c r="Q14" s="32">
        <v>19471</v>
      </c>
      <c r="R14" s="32">
        <v>7032</v>
      </c>
      <c r="S14" s="32">
        <v>653</v>
      </c>
      <c r="T14" s="32">
        <v>12865</v>
      </c>
      <c r="U14" s="32">
        <v>20550</v>
      </c>
      <c r="V14" s="32">
        <v>5807</v>
      </c>
      <c r="W14" s="32">
        <v>525</v>
      </c>
      <c r="X14" s="32">
        <v>12334</v>
      </c>
      <c r="Y14" s="32">
        <v>18666</v>
      </c>
      <c r="Z14" s="32">
        <v>579</v>
      </c>
      <c r="AA14" s="32">
        <v>3037</v>
      </c>
      <c r="AB14" s="32">
        <v>14765</v>
      </c>
      <c r="AC14" s="32">
        <v>18381</v>
      </c>
      <c r="AD14" s="32">
        <v>4477</v>
      </c>
      <c r="AE14" s="32">
        <v>8252</v>
      </c>
      <c r="AF14" s="32">
        <v>950574</v>
      </c>
      <c r="AG14" s="32">
        <v>14677</v>
      </c>
      <c r="AH14" s="32">
        <v>973503</v>
      </c>
      <c r="AI14" s="32">
        <v>71214</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1370</v>
      </c>
      <c r="BJ14" s="32">
        <v>7</v>
      </c>
      <c r="BK14" s="32">
        <v>0</v>
      </c>
      <c r="BL14" s="32">
        <v>1377</v>
      </c>
      <c r="BM14" s="32">
        <v>206</v>
      </c>
      <c r="BN14" s="32">
        <v>997</v>
      </c>
      <c r="BO14" s="32">
        <v>2987</v>
      </c>
      <c r="BP14" s="32">
        <v>5</v>
      </c>
      <c r="BQ14" s="32">
        <v>3989</v>
      </c>
      <c r="BR14" s="32">
        <v>1305</v>
      </c>
      <c r="BS14" s="32">
        <v>0</v>
      </c>
      <c r="BT14" s="32">
        <v>0</v>
      </c>
      <c r="BU14" s="32">
        <v>0</v>
      </c>
      <c r="BV14" s="32">
        <v>0</v>
      </c>
      <c r="BW14" s="32">
        <v>0</v>
      </c>
      <c r="BX14" s="32">
        <v>3118</v>
      </c>
      <c r="BY14" s="32">
        <v>144</v>
      </c>
      <c r="BZ14" s="32">
        <v>1</v>
      </c>
      <c r="CA14" s="32">
        <v>3263</v>
      </c>
      <c r="CB14" s="32">
        <v>363</v>
      </c>
      <c r="CC14" s="32">
        <v>0</v>
      </c>
      <c r="CD14" s="32">
        <v>0</v>
      </c>
      <c r="CE14" s="32">
        <v>0</v>
      </c>
      <c r="CF14" s="32">
        <v>0</v>
      </c>
      <c r="CG14" s="32">
        <v>0</v>
      </c>
      <c r="CH14" s="32">
        <v>1710</v>
      </c>
      <c r="CI14" s="32">
        <v>1723</v>
      </c>
      <c r="CJ14" s="32">
        <v>0</v>
      </c>
      <c r="CK14" s="32">
        <v>3433</v>
      </c>
      <c r="CL14" s="32">
        <v>2874</v>
      </c>
      <c r="CM14" s="32">
        <v>0</v>
      </c>
      <c r="CN14" s="32">
        <v>0</v>
      </c>
      <c r="CO14" s="32">
        <v>0</v>
      </c>
      <c r="CP14" s="32">
        <v>0</v>
      </c>
      <c r="CQ14" s="32">
        <v>0</v>
      </c>
      <c r="CR14" s="32">
        <f t="shared" si="0"/>
        <v>49291</v>
      </c>
      <c r="CS14" s="32">
        <f t="shared" si="1"/>
        <v>971438</v>
      </c>
      <c r="CT14" s="32">
        <f t="shared" si="2"/>
        <v>72694</v>
      </c>
      <c r="CU14" s="32">
        <f t="shared" si="3"/>
        <v>1093423</v>
      </c>
      <c r="CV14" s="32">
        <f t="shared" si="4"/>
        <v>143916</v>
      </c>
      <c r="CW14" s="54"/>
      <c r="CX14" s="54"/>
      <c r="CY14" s="54"/>
      <c r="CZ14" s="54"/>
      <c r="DA14" s="54"/>
      <c r="DB14" s="54"/>
    </row>
    <row r="15" spans="1:106" ht="24.9" customHeight="1">
      <c r="A15" s="20">
        <v>9</v>
      </c>
      <c r="B15" s="21" t="s">
        <v>32</v>
      </c>
      <c r="C15" s="32">
        <v>10656</v>
      </c>
      <c r="D15" s="32">
        <v>30</v>
      </c>
      <c r="E15" s="32">
        <v>6413</v>
      </c>
      <c r="F15" s="32">
        <v>17099</v>
      </c>
      <c r="G15" s="32">
        <v>13786</v>
      </c>
      <c r="H15" s="32">
        <v>19970</v>
      </c>
      <c r="I15" s="32">
        <v>2791</v>
      </c>
      <c r="J15" s="32">
        <v>8435</v>
      </c>
      <c r="K15" s="32">
        <v>31196</v>
      </c>
      <c r="L15" s="32">
        <v>24697</v>
      </c>
      <c r="M15" s="32">
        <v>23638</v>
      </c>
      <c r="N15" s="32">
        <v>719</v>
      </c>
      <c r="O15" s="32">
        <v>2653</v>
      </c>
      <c r="P15" s="32">
        <v>27010</v>
      </c>
      <c r="Q15" s="32">
        <v>20939</v>
      </c>
      <c r="R15" s="32">
        <v>37274</v>
      </c>
      <c r="S15" s="32">
        <v>1240</v>
      </c>
      <c r="T15" s="32">
        <v>11477</v>
      </c>
      <c r="U15" s="32">
        <v>49991</v>
      </c>
      <c r="V15" s="32">
        <v>29068</v>
      </c>
      <c r="W15" s="32">
        <v>991</v>
      </c>
      <c r="X15" s="32">
        <v>10579</v>
      </c>
      <c r="Y15" s="32">
        <v>40638</v>
      </c>
      <c r="Z15" s="32">
        <v>939</v>
      </c>
      <c r="AA15" s="32">
        <v>780</v>
      </c>
      <c r="AB15" s="32">
        <v>710</v>
      </c>
      <c r="AC15" s="32">
        <v>2429</v>
      </c>
      <c r="AD15" s="32">
        <v>1464</v>
      </c>
      <c r="AE15" s="32">
        <v>8749</v>
      </c>
      <c r="AF15" s="32">
        <v>949120</v>
      </c>
      <c r="AG15" s="32">
        <v>710</v>
      </c>
      <c r="AH15" s="32">
        <v>958579</v>
      </c>
      <c r="AI15" s="32">
        <v>68873</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239</v>
      </c>
      <c r="BJ15" s="32">
        <v>1</v>
      </c>
      <c r="BK15" s="32">
        <v>0</v>
      </c>
      <c r="BL15" s="32">
        <v>240</v>
      </c>
      <c r="BM15" s="32">
        <v>18</v>
      </c>
      <c r="BN15" s="32">
        <v>247</v>
      </c>
      <c r="BO15" s="32">
        <v>0</v>
      </c>
      <c r="BP15" s="32">
        <v>0</v>
      </c>
      <c r="BQ15" s="32">
        <v>247</v>
      </c>
      <c r="BR15" s="32">
        <v>247</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1</v>
      </c>
      <c r="CI15" s="32">
        <v>0</v>
      </c>
      <c r="CJ15" s="32">
        <v>0</v>
      </c>
      <c r="CK15" s="32">
        <v>1</v>
      </c>
      <c r="CL15" s="32">
        <v>1</v>
      </c>
      <c r="CM15" s="32">
        <v>0</v>
      </c>
      <c r="CN15" s="32">
        <v>0</v>
      </c>
      <c r="CO15" s="32">
        <v>0</v>
      </c>
      <c r="CP15" s="32">
        <v>0</v>
      </c>
      <c r="CQ15" s="32">
        <v>0</v>
      </c>
      <c r="CR15" s="32">
        <f t="shared" si="0"/>
        <v>101713</v>
      </c>
      <c r="CS15" s="32">
        <f t="shared" si="1"/>
        <v>954681</v>
      </c>
      <c r="CT15" s="32">
        <f t="shared" si="2"/>
        <v>30398</v>
      </c>
      <c r="CU15" s="32">
        <f t="shared" si="3"/>
        <v>1086792</v>
      </c>
      <c r="CV15" s="32">
        <f t="shared" si="4"/>
        <v>170663</v>
      </c>
      <c r="CW15" s="54"/>
      <c r="CX15" s="54"/>
      <c r="CY15" s="54"/>
      <c r="CZ15" s="54"/>
      <c r="DA15" s="54"/>
      <c r="DB15" s="54"/>
    </row>
    <row r="16" spans="1:106" ht="24.9" customHeight="1">
      <c r="A16" s="20">
        <v>10</v>
      </c>
      <c r="B16" s="21" t="s">
        <v>38</v>
      </c>
      <c r="C16" s="32">
        <v>0</v>
      </c>
      <c r="D16" s="32">
        <v>0</v>
      </c>
      <c r="E16" s="32">
        <v>0</v>
      </c>
      <c r="F16" s="32">
        <v>0</v>
      </c>
      <c r="G16" s="32">
        <v>0</v>
      </c>
      <c r="H16" s="32">
        <v>20</v>
      </c>
      <c r="I16" s="32">
        <v>481</v>
      </c>
      <c r="J16" s="32">
        <v>1249</v>
      </c>
      <c r="K16" s="32">
        <v>1750</v>
      </c>
      <c r="L16" s="32">
        <v>83</v>
      </c>
      <c r="M16" s="32">
        <v>988</v>
      </c>
      <c r="N16" s="32">
        <v>249</v>
      </c>
      <c r="O16" s="32">
        <v>4346</v>
      </c>
      <c r="P16" s="32">
        <v>5583</v>
      </c>
      <c r="Q16" s="32">
        <v>1576</v>
      </c>
      <c r="R16" s="32">
        <v>161</v>
      </c>
      <c r="S16" s="32">
        <v>764</v>
      </c>
      <c r="T16" s="32">
        <v>90364</v>
      </c>
      <c r="U16" s="32">
        <v>91289</v>
      </c>
      <c r="V16" s="32">
        <v>152</v>
      </c>
      <c r="W16" s="32">
        <v>784</v>
      </c>
      <c r="X16" s="32">
        <v>33067</v>
      </c>
      <c r="Y16" s="32">
        <v>34003</v>
      </c>
      <c r="Z16" s="32">
        <v>188</v>
      </c>
      <c r="AA16" s="32">
        <v>559</v>
      </c>
      <c r="AB16" s="32">
        <v>3948</v>
      </c>
      <c r="AC16" s="32">
        <v>4695</v>
      </c>
      <c r="AD16" s="32">
        <v>593</v>
      </c>
      <c r="AE16" s="32">
        <v>8060</v>
      </c>
      <c r="AF16" s="32">
        <v>949087</v>
      </c>
      <c r="AG16" s="32">
        <v>3947</v>
      </c>
      <c r="AH16" s="32">
        <v>961094</v>
      </c>
      <c r="AI16" s="32">
        <v>68222</v>
      </c>
      <c r="AJ16" s="32">
        <v>0</v>
      </c>
      <c r="AK16" s="32">
        <v>0</v>
      </c>
      <c r="AL16" s="32">
        <v>0</v>
      </c>
      <c r="AM16" s="32">
        <v>0</v>
      </c>
      <c r="AN16" s="32">
        <v>0</v>
      </c>
      <c r="AO16" s="32">
        <v>1</v>
      </c>
      <c r="AP16" s="32">
        <v>0</v>
      </c>
      <c r="AQ16" s="32">
        <v>0</v>
      </c>
      <c r="AR16" s="32">
        <v>1</v>
      </c>
      <c r="AS16" s="32">
        <v>1</v>
      </c>
      <c r="AT16" s="32">
        <v>1</v>
      </c>
      <c r="AU16" s="32">
        <v>0</v>
      </c>
      <c r="AV16" s="32">
        <v>0</v>
      </c>
      <c r="AW16" s="32">
        <v>1</v>
      </c>
      <c r="AX16" s="32">
        <v>1</v>
      </c>
      <c r="AY16" s="32">
        <v>0</v>
      </c>
      <c r="AZ16" s="32">
        <v>0</v>
      </c>
      <c r="BA16" s="32">
        <v>0</v>
      </c>
      <c r="BB16" s="32">
        <v>0</v>
      </c>
      <c r="BC16" s="32">
        <v>0</v>
      </c>
      <c r="BD16" s="32">
        <v>0</v>
      </c>
      <c r="BE16" s="32">
        <v>0</v>
      </c>
      <c r="BF16" s="32">
        <v>0</v>
      </c>
      <c r="BG16" s="32">
        <v>0</v>
      </c>
      <c r="BH16" s="32">
        <v>0</v>
      </c>
      <c r="BI16" s="32">
        <v>1503</v>
      </c>
      <c r="BJ16" s="32">
        <v>8</v>
      </c>
      <c r="BK16" s="32">
        <v>3</v>
      </c>
      <c r="BL16" s="32">
        <v>1514</v>
      </c>
      <c r="BM16" s="32">
        <v>18</v>
      </c>
      <c r="BN16" s="32">
        <v>11</v>
      </c>
      <c r="BO16" s="32">
        <v>5</v>
      </c>
      <c r="BP16" s="32">
        <v>1</v>
      </c>
      <c r="BQ16" s="32">
        <v>17</v>
      </c>
      <c r="BR16" s="32">
        <v>15</v>
      </c>
      <c r="BS16" s="32">
        <v>0</v>
      </c>
      <c r="BT16" s="32">
        <v>0</v>
      </c>
      <c r="BU16" s="32">
        <v>0</v>
      </c>
      <c r="BV16" s="32">
        <v>0</v>
      </c>
      <c r="BW16" s="32">
        <v>0</v>
      </c>
      <c r="BX16" s="32">
        <v>74</v>
      </c>
      <c r="BY16" s="32">
        <v>0</v>
      </c>
      <c r="BZ16" s="32">
        <v>0</v>
      </c>
      <c r="CA16" s="32">
        <v>74</v>
      </c>
      <c r="CB16" s="32">
        <v>53</v>
      </c>
      <c r="CC16" s="32">
        <v>0</v>
      </c>
      <c r="CD16" s="32">
        <v>0</v>
      </c>
      <c r="CE16" s="32">
        <v>0</v>
      </c>
      <c r="CF16" s="32">
        <v>0</v>
      </c>
      <c r="CG16" s="32">
        <v>0</v>
      </c>
      <c r="CH16" s="32">
        <v>1</v>
      </c>
      <c r="CI16" s="32">
        <v>0</v>
      </c>
      <c r="CJ16" s="32">
        <v>0</v>
      </c>
      <c r="CK16" s="32">
        <v>1</v>
      </c>
      <c r="CL16" s="32">
        <v>2</v>
      </c>
      <c r="CM16" s="32">
        <v>0</v>
      </c>
      <c r="CN16" s="32">
        <v>0</v>
      </c>
      <c r="CO16" s="32">
        <v>0</v>
      </c>
      <c r="CP16" s="32">
        <v>0</v>
      </c>
      <c r="CQ16" s="32">
        <v>0</v>
      </c>
      <c r="CR16" s="32">
        <f t="shared" si="0"/>
        <v>11008</v>
      </c>
      <c r="CS16" s="32">
        <f t="shared" si="1"/>
        <v>951153</v>
      </c>
      <c r="CT16" s="32">
        <f t="shared" si="2"/>
        <v>103858</v>
      </c>
      <c r="CU16" s="32">
        <f t="shared" si="3"/>
        <v>1066019</v>
      </c>
      <c r="CV16" s="32">
        <f t="shared" si="4"/>
        <v>104567</v>
      </c>
      <c r="CW16" s="54"/>
      <c r="CX16" s="54"/>
      <c r="CY16" s="54"/>
      <c r="CZ16" s="54"/>
      <c r="DA16" s="54"/>
      <c r="DB16" s="54"/>
    </row>
    <row r="17" spans="1:106" ht="24.9" customHeight="1">
      <c r="A17" s="20">
        <v>11</v>
      </c>
      <c r="B17" s="21" t="s">
        <v>35</v>
      </c>
      <c r="C17" s="32">
        <v>2263</v>
      </c>
      <c r="D17" s="32">
        <v>567</v>
      </c>
      <c r="E17" s="32">
        <v>916</v>
      </c>
      <c r="F17" s="32">
        <v>3746</v>
      </c>
      <c r="G17" s="32">
        <v>3134</v>
      </c>
      <c r="H17" s="32">
        <v>4061</v>
      </c>
      <c r="I17" s="32">
        <v>6253</v>
      </c>
      <c r="J17" s="32">
        <v>725</v>
      </c>
      <c r="K17" s="32">
        <v>11039</v>
      </c>
      <c r="L17" s="32">
        <v>848</v>
      </c>
      <c r="M17" s="32">
        <v>24558</v>
      </c>
      <c r="N17" s="32">
        <v>2572</v>
      </c>
      <c r="O17" s="32">
        <v>3471</v>
      </c>
      <c r="P17" s="32">
        <v>30601</v>
      </c>
      <c r="Q17" s="32">
        <v>22674</v>
      </c>
      <c r="R17" s="32">
        <v>25930</v>
      </c>
      <c r="S17" s="32">
        <v>2284</v>
      </c>
      <c r="T17" s="32">
        <v>4068</v>
      </c>
      <c r="U17" s="32">
        <v>32282</v>
      </c>
      <c r="V17" s="32">
        <v>21007</v>
      </c>
      <c r="W17" s="32">
        <v>1989</v>
      </c>
      <c r="X17" s="32">
        <v>3548</v>
      </c>
      <c r="Y17" s="32">
        <v>26544</v>
      </c>
      <c r="Z17" s="32">
        <v>2067</v>
      </c>
      <c r="AA17" s="32">
        <v>3060</v>
      </c>
      <c r="AB17" s="32">
        <v>867</v>
      </c>
      <c r="AC17" s="32">
        <v>5994</v>
      </c>
      <c r="AD17" s="32">
        <v>4122</v>
      </c>
      <c r="AE17" s="32">
        <v>9994</v>
      </c>
      <c r="AF17" s="32">
        <v>951613</v>
      </c>
      <c r="AG17" s="32">
        <v>867</v>
      </c>
      <c r="AH17" s="32">
        <v>962474</v>
      </c>
      <c r="AI17" s="32">
        <v>71848</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1590</v>
      </c>
      <c r="BJ17" s="32">
        <v>10</v>
      </c>
      <c r="BK17" s="32">
        <v>2</v>
      </c>
      <c r="BL17" s="32">
        <v>1602</v>
      </c>
      <c r="BM17" s="32">
        <v>1307</v>
      </c>
      <c r="BN17" s="32">
        <v>1984</v>
      </c>
      <c r="BO17" s="32">
        <v>709</v>
      </c>
      <c r="BP17" s="32">
        <v>11</v>
      </c>
      <c r="BQ17" s="32">
        <v>2704</v>
      </c>
      <c r="BR17" s="32">
        <v>2166</v>
      </c>
      <c r="BS17" s="32">
        <v>58</v>
      </c>
      <c r="BT17" s="32">
        <v>15</v>
      </c>
      <c r="BU17" s="32">
        <v>0</v>
      </c>
      <c r="BV17" s="32">
        <v>73</v>
      </c>
      <c r="BW17" s="32">
        <v>60</v>
      </c>
      <c r="BX17" s="32">
        <v>21</v>
      </c>
      <c r="BY17" s="32">
        <v>2</v>
      </c>
      <c r="BZ17" s="32">
        <v>0</v>
      </c>
      <c r="CA17" s="32">
        <v>23</v>
      </c>
      <c r="CB17" s="32">
        <v>23</v>
      </c>
      <c r="CC17" s="32">
        <v>0</v>
      </c>
      <c r="CD17" s="32">
        <v>0</v>
      </c>
      <c r="CE17" s="32">
        <v>0</v>
      </c>
      <c r="CF17" s="32">
        <v>0</v>
      </c>
      <c r="CG17" s="32">
        <v>0</v>
      </c>
      <c r="CH17" s="32">
        <v>412</v>
      </c>
      <c r="CI17" s="32">
        <v>279</v>
      </c>
      <c r="CJ17" s="32">
        <v>2</v>
      </c>
      <c r="CK17" s="32">
        <v>693</v>
      </c>
      <c r="CL17" s="32">
        <v>587</v>
      </c>
      <c r="CM17" s="32">
        <v>0</v>
      </c>
      <c r="CN17" s="32">
        <v>0</v>
      </c>
      <c r="CO17" s="32">
        <v>0</v>
      </c>
      <c r="CP17" s="32">
        <v>0</v>
      </c>
      <c r="CQ17" s="32">
        <v>0</v>
      </c>
      <c r="CR17" s="32">
        <f t="shared" si="0"/>
        <v>72938</v>
      </c>
      <c r="CS17" s="32">
        <f t="shared" si="1"/>
        <v>967364</v>
      </c>
      <c r="CT17" s="32">
        <f t="shared" si="2"/>
        <v>10929</v>
      </c>
      <c r="CU17" s="32">
        <f t="shared" si="3"/>
        <v>1051231</v>
      </c>
      <c r="CV17" s="32">
        <f t="shared" si="4"/>
        <v>133313</v>
      </c>
      <c r="CW17" s="54"/>
      <c r="CX17" s="54"/>
      <c r="CY17" s="54"/>
      <c r="CZ17" s="54"/>
      <c r="DA17" s="54"/>
      <c r="DB17" s="54"/>
    </row>
    <row r="18" spans="1:106" ht="24.9" customHeight="1">
      <c r="A18" s="20">
        <v>12</v>
      </c>
      <c r="B18" s="21" t="s">
        <v>90</v>
      </c>
      <c r="C18" s="32">
        <v>3206</v>
      </c>
      <c r="D18" s="32">
        <v>58</v>
      </c>
      <c r="E18" s="32">
        <v>4542</v>
      </c>
      <c r="F18" s="32">
        <v>7806</v>
      </c>
      <c r="G18" s="32">
        <v>6792</v>
      </c>
      <c r="H18" s="32">
        <v>24</v>
      </c>
      <c r="I18" s="32">
        <v>1490</v>
      </c>
      <c r="J18" s="32">
        <v>0</v>
      </c>
      <c r="K18" s="32">
        <v>1514</v>
      </c>
      <c r="L18" s="32">
        <v>89</v>
      </c>
      <c r="M18" s="32">
        <v>13187</v>
      </c>
      <c r="N18" s="32">
        <v>859</v>
      </c>
      <c r="O18" s="32">
        <v>4314</v>
      </c>
      <c r="P18" s="32">
        <v>18360</v>
      </c>
      <c r="Q18" s="32">
        <v>12243</v>
      </c>
      <c r="R18" s="32">
        <v>16595</v>
      </c>
      <c r="S18" s="32">
        <v>191</v>
      </c>
      <c r="T18" s="32">
        <v>12179</v>
      </c>
      <c r="U18" s="32">
        <v>28965</v>
      </c>
      <c r="V18" s="32">
        <v>10073</v>
      </c>
      <c r="W18" s="32">
        <v>168</v>
      </c>
      <c r="X18" s="32">
        <v>10923</v>
      </c>
      <c r="Y18" s="32">
        <v>21164</v>
      </c>
      <c r="Z18" s="32">
        <v>1769</v>
      </c>
      <c r="AA18" s="32">
        <v>1350</v>
      </c>
      <c r="AB18" s="32">
        <v>4518</v>
      </c>
      <c r="AC18" s="32">
        <v>7637</v>
      </c>
      <c r="AD18" s="32">
        <v>4990</v>
      </c>
      <c r="AE18" s="32">
        <v>9883</v>
      </c>
      <c r="AF18" s="32">
        <v>949845</v>
      </c>
      <c r="AG18" s="32">
        <v>4524</v>
      </c>
      <c r="AH18" s="32">
        <v>964252</v>
      </c>
      <c r="AI18" s="32">
        <v>72810</v>
      </c>
      <c r="AJ18" s="32">
        <v>0</v>
      </c>
      <c r="AK18" s="32">
        <v>0</v>
      </c>
      <c r="AL18" s="32">
        <v>0</v>
      </c>
      <c r="AM18" s="32">
        <v>0</v>
      </c>
      <c r="AN18" s="32">
        <v>0</v>
      </c>
      <c r="AO18" s="32">
        <v>2</v>
      </c>
      <c r="AP18" s="32">
        <v>0</v>
      </c>
      <c r="AQ18" s="32">
        <v>0</v>
      </c>
      <c r="AR18" s="32">
        <v>2</v>
      </c>
      <c r="AS18" s="32">
        <v>2</v>
      </c>
      <c r="AT18" s="32">
        <v>2</v>
      </c>
      <c r="AU18" s="32">
        <v>0</v>
      </c>
      <c r="AV18" s="32">
        <v>0</v>
      </c>
      <c r="AW18" s="32">
        <v>2</v>
      </c>
      <c r="AX18" s="32">
        <v>2</v>
      </c>
      <c r="AY18" s="32">
        <v>0</v>
      </c>
      <c r="AZ18" s="32">
        <v>0</v>
      </c>
      <c r="BA18" s="32">
        <v>0</v>
      </c>
      <c r="BB18" s="32">
        <v>0</v>
      </c>
      <c r="BC18" s="32">
        <v>0</v>
      </c>
      <c r="BD18" s="32">
        <v>0</v>
      </c>
      <c r="BE18" s="32">
        <v>0</v>
      </c>
      <c r="BF18" s="32">
        <v>0</v>
      </c>
      <c r="BG18" s="32">
        <v>0</v>
      </c>
      <c r="BH18" s="32">
        <v>0</v>
      </c>
      <c r="BI18" s="32">
        <v>147</v>
      </c>
      <c r="BJ18" s="32">
        <v>3</v>
      </c>
      <c r="BK18" s="32">
        <v>0</v>
      </c>
      <c r="BL18" s="32">
        <v>150</v>
      </c>
      <c r="BM18" s="32">
        <v>41</v>
      </c>
      <c r="BN18" s="32">
        <v>178</v>
      </c>
      <c r="BO18" s="32">
        <v>1</v>
      </c>
      <c r="BP18" s="32">
        <v>2</v>
      </c>
      <c r="BQ18" s="32">
        <v>181</v>
      </c>
      <c r="BR18" s="32">
        <v>169</v>
      </c>
      <c r="BS18" s="32">
        <v>27</v>
      </c>
      <c r="BT18" s="32">
        <v>0</v>
      </c>
      <c r="BU18" s="32">
        <v>0</v>
      </c>
      <c r="BV18" s="32">
        <v>27</v>
      </c>
      <c r="BW18" s="32">
        <v>26</v>
      </c>
      <c r="BX18" s="32">
        <v>7</v>
      </c>
      <c r="BY18" s="32">
        <v>0</v>
      </c>
      <c r="BZ18" s="32">
        <v>0</v>
      </c>
      <c r="CA18" s="32">
        <v>7</v>
      </c>
      <c r="CB18" s="32">
        <v>6</v>
      </c>
      <c r="CC18" s="32">
        <v>0</v>
      </c>
      <c r="CD18" s="32">
        <v>0</v>
      </c>
      <c r="CE18" s="32">
        <v>0</v>
      </c>
      <c r="CF18" s="32">
        <v>0</v>
      </c>
      <c r="CG18" s="32">
        <v>0</v>
      </c>
      <c r="CH18" s="32">
        <v>30</v>
      </c>
      <c r="CI18" s="32">
        <v>0</v>
      </c>
      <c r="CJ18" s="32">
        <v>0</v>
      </c>
      <c r="CK18" s="32">
        <v>30</v>
      </c>
      <c r="CL18" s="32">
        <v>25</v>
      </c>
      <c r="CM18" s="32">
        <v>0</v>
      </c>
      <c r="CN18" s="32">
        <v>0</v>
      </c>
      <c r="CO18" s="32">
        <v>0</v>
      </c>
      <c r="CP18" s="32">
        <v>0</v>
      </c>
      <c r="CQ18" s="32">
        <v>0</v>
      </c>
      <c r="CR18" s="32">
        <f t="shared" si="0"/>
        <v>45057</v>
      </c>
      <c r="CS18" s="32">
        <f t="shared" si="1"/>
        <v>953797</v>
      </c>
      <c r="CT18" s="32">
        <f t="shared" si="2"/>
        <v>30079</v>
      </c>
      <c r="CU18" s="32">
        <f t="shared" si="3"/>
        <v>1028933</v>
      </c>
      <c r="CV18" s="32">
        <f t="shared" si="4"/>
        <v>118359</v>
      </c>
      <c r="CW18" s="54"/>
      <c r="CX18" s="54"/>
      <c r="CY18" s="54"/>
      <c r="CZ18" s="54"/>
      <c r="DA18" s="54"/>
      <c r="DB18" s="54"/>
    </row>
    <row r="19" spans="1:106" ht="24.9" customHeight="1">
      <c r="A19" s="20">
        <v>13</v>
      </c>
      <c r="B19" s="21" t="s">
        <v>37</v>
      </c>
      <c r="C19" s="32">
        <v>367</v>
      </c>
      <c r="D19" s="32">
        <v>0</v>
      </c>
      <c r="E19" s="32">
        <v>1031</v>
      </c>
      <c r="F19" s="32">
        <v>1398</v>
      </c>
      <c r="G19" s="32">
        <v>1251</v>
      </c>
      <c r="H19" s="32">
        <v>111</v>
      </c>
      <c r="I19" s="32">
        <v>699</v>
      </c>
      <c r="J19" s="32">
        <v>367</v>
      </c>
      <c r="K19" s="32">
        <v>1177</v>
      </c>
      <c r="L19" s="32">
        <v>104</v>
      </c>
      <c r="M19" s="32">
        <v>9912</v>
      </c>
      <c r="N19" s="32">
        <v>390</v>
      </c>
      <c r="O19" s="32">
        <v>1078</v>
      </c>
      <c r="P19" s="32">
        <v>11380</v>
      </c>
      <c r="Q19" s="32">
        <v>7057</v>
      </c>
      <c r="R19" s="32">
        <v>2206</v>
      </c>
      <c r="S19" s="32">
        <v>4</v>
      </c>
      <c r="T19" s="32">
        <v>1939</v>
      </c>
      <c r="U19" s="32">
        <v>4149</v>
      </c>
      <c r="V19" s="32">
        <v>1648</v>
      </c>
      <c r="W19" s="32">
        <v>3</v>
      </c>
      <c r="X19" s="32">
        <v>1736</v>
      </c>
      <c r="Y19" s="32">
        <v>3387</v>
      </c>
      <c r="Z19" s="32">
        <v>581</v>
      </c>
      <c r="AA19" s="32">
        <v>1220</v>
      </c>
      <c r="AB19" s="32">
        <v>10</v>
      </c>
      <c r="AC19" s="32">
        <v>1811</v>
      </c>
      <c r="AD19" s="32">
        <v>1287</v>
      </c>
      <c r="AE19" s="32">
        <v>8460</v>
      </c>
      <c r="AF19" s="32">
        <v>949713</v>
      </c>
      <c r="AG19" s="32">
        <v>10</v>
      </c>
      <c r="AH19" s="32">
        <v>958183</v>
      </c>
      <c r="AI19" s="32">
        <v>68904</v>
      </c>
      <c r="AJ19" s="32">
        <v>0</v>
      </c>
      <c r="AK19" s="32">
        <v>0</v>
      </c>
      <c r="AL19" s="32">
        <v>0</v>
      </c>
      <c r="AM19" s="32">
        <v>0</v>
      </c>
      <c r="AN19" s="32">
        <v>0</v>
      </c>
      <c r="AO19" s="32">
        <v>11</v>
      </c>
      <c r="AP19" s="32">
        <v>0</v>
      </c>
      <c r="AQ19" s="32">
        <v>0</v>
      </c>
      <c r="AR19" s="32">
        <v>11</v>
      </c>
      <c r="AS19" s="32">
        <v>7</v>
      </c>
      <c r="AT19" s="32">
        <v>7</v>
      </c>
      <c r="AU19" s="32">
        <v>0</v>
      </c>
      <c r="AV19" s="32">
        <v>0</v>
      </c>
      <c r="AW19" s="32">
        <v>7</v>
      </c>
      <c r="AX19" s="32">
        <v>1</v>
      </c>
      <c r="AY19" s="32">
        <v>0</v>
      </c>
      <c r="AZ19" s="32">
        <v>0</v>
      </c>
      <c r="BA19" s="32">
        <v>0</v>
      </c>
      <c r="BB19" s="32">
        <v>0</v>
      </c>
      <c r="BC19" s="32">
        <v>0</v>
      </c>
      <c r="BD19" s="32">
        <v>0</v>
      </c>
      <c r="BE19" s="32">
        <v>0</v>
      </c>
      <c r="BF19" s="32">
        <v>0</v>
      </c>
      <c r="BG19" s="32">
        <v>0</v>
      </c>
      <c r="BH19" s="32">
        <v>0</v>
      </c>
      <c r="BI19" s="32">
        <v>133</v>
      </c>
      <c r="BJ19" s="32">
        <v>0</v>
      </c>
      <c r="BK19" s="32">
        <v>0</v>
      </c>
      <c r="BL19" s="32">
        <v>133</v>
      </c>
      <c r="BM19" s="32">
        <v>17</v>
      </c>
      <c r="BN19" s="32">
        <v>23513</v>
      </c>
      <c r="BO19" s="32">
        <v>51</v>
      </c>
      <c r="BP19" s="32">
        <v>1</v>
      </c>
      <c r="BQ19" s="32">
        <v>23565</v>
      </c>
      <c r="BR19" s="32">
        <v>2895</v>
      </c>
      <c r="BS19" s="32">
        <v>0</v>
      </c>
      <c r="BT19" s="32">
        <v>0</v>
      </c>
      <c r="BU19" s="32">
        <v>0</v>
      </c>
      <c r="BV19" s="32">
        <v>0</v>
      </c>
      <c r="BW19" s="32">
        <v>0</v>
      </c>
      <c r="BX19" s="32">
        <v>201</v>
      </c>
      <c r="BY19" s="32">
        <v>3</v>
      </c>
      <c r="BZ19" s="32">
        <v>0</v>
      </c>
      <c r="CA19" s="32">
        <v>204</v>
      </c>
      <c r="CB19" s="32">
        <v>176</v>
      </c>
      <c r="CC19" s="32">
        <v>0</v>
      </c>
      <c r="CD19" s="32">
        <v>0</v>
      </c>
      <c r="CE19" s="32">
        <v>0</v>
      </c>
      <c r="CF19" s="32">
        <v>0</v>
      </c>
      <c r="CG19" s="32">
        <v>0</v>
      </c>
      <c r="CH19" s="32">
        <v>23490</v>
      </c>
      <c r="CI19" s="32">
        <v>54</v>
      </c>
      <c r="CJ19" s="32">
        <v>0</v>
      </c>
      <c r="CK19" s="32">
        <v>23544</v>
      </c>
      <c r="CL19" s="32">
        <v>2888</v>
      </c>
      <c r="CM19" s="32">
        <v>0</v>
      </c>
      <c r="CN19" s="32">
        <v>0</v>
      </c>
      <c r="CO19" s="32">
        <v>0</v>
      </c>
      <c r="CP19" s="32">
        <v>0</v>
      </c>
      <c r="CQ19" s="32">
        <v>0</v>
      </c>
      <c r="CR19" s="32">
        <f t="shared" si="0"/>
        <v>68992</v>
      </c>
      <c r="CS19" s="32">
        <f t="shared" si="1"/>
        <v>952134</v>
      </c>
      <c r="CT19" s="32">
        <f t="shared" si="2"/>
        <v>4436</v>
      </c>
      <c r="CU19" s="32">
        <f t="shared" si="3"/>
        <v>1025562</v>
      </c>
      <c r="CV19" s="32">
        <f t="shared" si="4"/>
        <v>87974</v>
      </c>
      <c r="CW19" s="54"/>
      <c r="CX19" s="54"/>
      <c r="CY19" s="54"/>
      <c r="CZ19" s="54"/>
      <c r="DA19" s="54"/>
      <c r="DB19" s="54"/>
    </row>
    <row r="20" spans="1:106" ht="24.9" customHeight="1">
      <c r="A20" s="20">
        <v>14</v>
      </c>
      <c r="B20" s="21" t="s">
        <v>39</v>
      </c>
      <c r="C20" s="32">
        <v>0</v>
      </c>
      <c r="D20" s="32">
        <v>1154</v>
      </c>
      <c r="E20" s="32">
        <v>0</v>
      </c>
      <c r="F20" s="32">
        <v>1154</v>
      </c>
      <c r="G20" s="32">
        <v>90</v>
      </c>
      <c r="H20" s="32">
        <v>0</v>
      </c>
      <c r="I20" s="32">
        <v>0</v>
      </c>
      <c r="J20" s="32">
        <v>0</v>
      </c>
      <c r="K20" s="32">
        <v>0</v>
      </c>
      <c r="L20" s="32">
        <v>0</v>
      </c>
      <c r="M20" s="32">
        <v>791</v>
      </c>
      <c r="N20" s="32">
        <v>0</v>
      </c>
      <c r="O20" s="32">
        <v>347</v>
      </c>
      <c r="P20" s="32">
        <v>1138</v>
      </c>
      <c r="Q20" s="32">
        <v>687</v>
      </c>
      <c r="R20" s="32">
        <v>0</v>
      </c>
      <c r="S20" s="32">
        <v>0</v>
      </c>
      <c r="T20" s="32">
        <v>0</v>
      </c>
      <c r="U20" s="32">
        <v>0</v>
      </c>
      <c r="V20" s="32">
        <v>0</v>
      </c>
      <c r="W20" s="32">
        <v>0</v>
      </c>
      <c r="X20" s="32">
        <v>0</v>
      </c>
      <c r="Y20" s="32">
        <v>0</v>
      </c>
      <c r="Z20" s="32">
        <v>5958</v>
      </c>
      <c r="AA20" s="32">
        <v>0</v>
      </c>
      <c r="AB20" s="32">
        <v>427</v>
      </c>
      <c r="AC20" s="32">
        <v>6385</v>
      </c>
      <c r="AD20" s="32">
        <v>4635</v>
      </c>
      <c r="AE20" s="32">
        <v>9052</v>
      </c>
      <c r="AF20" s="32">
        <v>949281</v>
      </c>
      <c r="AG20" s="32">
        <v>347</v>
      </c>
      <c r="AH20" s="32">
        <v>958680</v>
      </c>
      <c r="AI20" s="32">
        <v>69373</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87</v>
      </c>
      <c r="BP20" s="32">
        <v>0</v>
      </c>
      <c r="BQ20" s="32">
        <v>87</v>
      </c>
      <c r="BR20" s="32">
        <v>5</v>
      </c>
      <c r="BS20" s="32">
        <v>0</v>
      </c>
      <c r="BT20" s="32">
        <v>0</v>
      </c>
      <c r="BU20" s="32">
        <v>0</v>
      </c>
      <c r="BV20" s="32">
        <v>0</v>
      </c>
      <c r="BW20" s="32">
        <v>0</v>
      </c>
      <c r="BX20" s="32">
        <v>0</v>
      </c>
      <c r="BY20" s="32">
        <v>0</v>
      </c>
      <c r="BZ20" s="32">
        <v>0</v>
      </c>
      <c r="CA20" s="32">
        <v>0</v>
      </c>
      <c r="CB20" s="32">
        <v>0</v>
      </c>
      <c r="CC20" s="32">
        <v>0</v>
      </c>
      <c r="CD20" s="32">
        <v>470</v>
      </c>
      <c r="CE20" s="32">
        <v>0</v>
      </c>
      <c r="CF20" s="32">
        <v>470</v>
      </c>
      <c r="CG20" s="32">
        <v>36</v>
      </c>
      <c r="CH20" s="32">
        <v>0</v>
      </c>
      <c r="CI20" s="32">
        <v>0</v>
      </c>
      <c r="CJ20" s="32">
        <v>0</v>
      </c>
      <c r="CK20" s="32">
        <v>0</v>
      </c>
      <c r="CL20" s="32">
        <v>0</v>
      </c>
      <c r="CM20" s="32">
        <v>0</v>
      </c>
      <c r="CN20" s="32">
        <v>0</v>
      </c>
      <c r="CO20" s="32">
        <v>0</v>
      </c>
      <c r="CP20" s="32">
        <v>0</v>
      </c>
      <c r="CQ20" s="32">
        <v>0</v>
      </c>
      <c r="CR20" s="32">
        <f t="shared" si="0"/>
        <v>15801</v>
      </c>
      <c r="CS20" s="32">
        <f t="shared" si="1"/>
        <v>950992</v>
      </c>
      <c r="CT20" s="32">
        <f t="shared" si="2"/>
        <v>1121</v>
      </c>
      <c r="CU20" s="32">
        <f t="shared" si="3"/>
        <v>967914</v>
      </c>
      <c r="CV20" s="32">
        <f t="shared" si="4"/>
        <v>74826</v>
      </c>
      <c r="CW20" s="54"/>
      <c r="CX20" s="54"/>
      <c r="CY20" s="54"/>
      <c r="CZ20" s="54"/>
      <c r="DA20" s="54"/>
      <c r="DB20" s="54"/>
    </row>
    <row r="21" spans="1:106" ht="24.9" customHeight="1">
      <c r="A21" s="20">
        <v>15</v>
      </c>
      <c r="B21" s="30" t="s">
        <v>40</v>
      </c>
      <c r="C21" s="32">
        <v>12</v>
      </c>
      <c r="D21" s="32">
        <v>0</v>
      </c>
      <c r="E21" s="32">
        <v>0</v>
      </c>
      <c r="F21" s="32">
        <v>12</v>
      </c>
      <c r="G21" s="32">
        <v>1</v>
      </c>
      <c r="H21" s="32">
        <v>0</v>
      </c>
      <c r="I21" s="32">
        <v>0</v>
      </c>
      <c r="J21" s="32">
        <v>0</v>
      </c>
      <c r="K21" s="32">
        <v>0</v>
      </c>
      <c r="L21" s="32">
        <v>0</v>
      </c>
      <c r="M21" s="32">
        <v>74</v>
      </c>
      <c r="N21" s="32">
        <v>362</v>
      </c>
      <c r="O21" s="32">
        <v>0</v>
      </c>
      <c r="P21" s="32">
        <v>436</v>
      </c>
      <c r="Q21" s="32">
        <v>338</v>
      </c>
      <c r="R21" s="32">
        <v>0</v>
      </c>
      <c r="S21" s="32">
        <v>0</v>
      </c>
      <c r="T21" s="32">
        <v>0</v>
      </c>
      <c r="U21" s="32">
        <v>0</v>
      </c>
      <c r="V21" s="32">
        <v>0</v>
      </c>
      <c r="W21" s="32">
        <v>0</v>
      </c>
      <c r="X21" s="32">
        <v>0</v>
      </c>
      <c r="Y21" s="32">
        <v>0</v>
      </c>
      <c r="Z21" s="32">
        <v>1453.0000000000014</v>
      </c>
      <c r="AA21" s="32">
        <v>594</v>
      </c>
      <c r="AB21" s="32">
        <v>0</v>
      </c>
      <c r="AC21" s="32">
        <v>2047.0000000000014</v>
      </c>
      <c r="AD21" s="32">
        <v>1802</v>
      </c>
      <c r="AE21" s="32">
        <v>7966</v>
      </c>
      <c r="AF21" s="32">
        <v>949094</v>
      </c>
      <c r="AG21" s="32">
        <v>0</v>
      </c>
      <c r="AH21" s="32">
        <v>957060</v>
      </c>
      <c r="AI21" s="32">
        <v>68118</v>
      </c>
      <c r="AJ21" s="32">
        <v>0</v>
      </c>
      <c r="AK21" s="32">
        <v>0</v>
      </c>
      <c r="AL21" s="32">
        <v>0</v>
      </c>
      <c r="AM21" s="32">
        <v>0</v>
      </c>
      <c r="AN21" s="32">
        <v>0</v>
      </c>
      <c r="AO21" s="32">
        <v>14</v>
      </c>
      <c r="AP21" s="32">
        <v>0</v>
      </c>
      <c r="AQ21" s="32">
        <v>0</v>
      </c>
      <c r="AR21" s="32">
        <v>14</v>
      </c>
      <c r="AS21" s="32">
        <v>10</v>
      </c>
      <c r="AT21" s="32">
        <v>13</v>
      </c>
      <c r="AU21" s="32">
        <v>0</v>
      </c>
      <c r="AV21" s="32">
        <v>0</v>
      </c>
      <c r="AW21" s="32">
        <v>13</v>
      </c>
      <c r="AX21" s="32">
        <v>9</v>
      </c>
      <c r="AY21" s="32">
        <v>0</v>
      </c>
      <c r="AZ21" s="32">
        <v>0</v>
      </c>
      <c r="BA21" s="32">
        <v>0</v>
      </c>
      <c r="BB21" s="32">
        <v>0</v>
      </c>
      <c r="BC21" s="32">
        <v>0</v>
      </c>
      <c r="BD21" s="32">
        <v>0</v>
      </c>
      <c r="BE21" s="32">
        <v>0</v>
      </c>
      <c r="BF21" s="32">
        <v>0</v>
      </c>
      <c r="BG21" s="32">
        <v>0</v>
      </c>
      <c r="BH21" s="32">
        <v>0</v>
      </c>
      <c r="BI21" s="32">
        <v>9</v>
      </c>
      <c r="BJ21" s="32">
        <v>2</v>
      </c>
      <c r="BK21" s="32">
        <v>0</v>
      </c>
      <c r="BL21" s="32">
        <v>11</v>
      </c>
      <c r="BM21" s="32">
        <v>8</v>
      </c>
      <c r="BN21" s="32">
        <v>41</v>
      </c>
      <c r="BO21" s="32">
        <v>49</v>
      </c>
      <c r="BP21" s="32">
        <v>0</v>
      </c>
      <c r="BQ21" s="32">
        <v>90</v>
      </c>
      <c r="BR21" s="32">
        <v>105</v>
      </c>
      <c r="BS21" s="32">
        <v>5</v>
      </c>
      <c r="BT21" s="32">
        <v>0</v>
      </c>
      <c r="BU21" s="32">
        <v>0</v>
      </c>
      <c r="BV21" s="32">
        <v>5</v>
      </c>
      <c r="BW21" s="32">
        <v>3</v>
      </c>
      <c r="BX21" s="32">
        <v>0</v>
      </c>
      <c r="BY21" s="32">
        <v>0</v>
      </c>
      <c r="BZ21" s="32">
        <v>0</v>
      </c>
      <c r="CA21" s="32">
        <v>0</v>
      </c>
      <c r="CB21" s="32">
        <v>0</v>
      </c>
      <c r="CC21" s="32">
        <v>0</v>
      </c>
      <c r="CD21" s="32">
        <v>0</v>
      </c>
      <c r="CE21" s="32">
        <v>0</v>
      </c>
      <c r="CF21" s="32">
        <v>0</v>
      </c>
      <c r="CG21" s="32">
        <v>0</v>
      </c>
      <c r="CH21" s="32">
        <v>28</v>
      </c>
      <c r="CI21" s="32">
        <v>28</v>
      </c>
      <c r="CJ21" s="32">
        <v>0</v>
      </c>
      <c r="CK21" s="32">
        <v>56</v>
      </c>
      <c r="CL21" s="32">
        <v>50</v>
      </c>
      <c r="CM21" s="32">
        <v>0</v>
      </c>
      <c r="CN21" s="32">
        <v>0</v>
      </c>
      <c r="CO21" s="32">
        <v>0</v>
      </c>
      <c r="CP21" s="32">
        <v>0</v>
      </c>
      <c r="CQ21" s="32">
        <v>0</v>
      </c>
      <c r="CR21" s="32">
        <f t="shared" si="0"/>
        <v>9615.0000000000018</v>
      </c>
      <c r="CS21" s="32">
        <f t="shared" si="1"/>
        <v>950129</v>
      </c>
      <c r="CT21" s="32">
        <f t="shared" si="2"/>
        <v>0</v>
      </c>
      <c r="CU21" s="32">
        <f t="shared" si="3"/>
        <v>959744</v>
      </c>
      <c r="CV21" s="32">
        <f t="shared" si="4"/>
        <v>70444</v>
      </c>
      <c r="CW21" s="54"/>
      <c r="CX21" s="54"/>
      <c r="CY21" s="54"/>
      <c r="CZ21" s="54"/>
      <c r="DA21" s="54"/>
      <c r="DB21" s="54"/>
    </row>
    <row r="22" spans="1:106" ht="24.9" customHeight="1">
      <c r="A22" s="20">
        <v>16</v>
      </c>
      <c r="B22" s="30" t="s">
        <v>94</v>
      </c>
      <c r="C22" s="32">
        <v>0</v>
      </c>
      <c r="D22" s="32">
        <v>0</v>
      </c>
      <c r="E22" s="32">
        <v>0</v>
      </c>
      <c r="F22" s="32">
        <v>0</v>
      </c>
      <c r="G22" s="32">
        <v>0</v>
      </c>
      <c r="H22" s="32">
        <v>0</v>
      </c>
      <c r="I22" s="32">
        <v>24</v>
      </c>
      <c r="J22" s="32">
        <v>0</v>
      </c>
      <c r="K22" s="32">
        <v>24</v>
      </c>
      <c r="L22" s="32">
        <v>3</v>
      </c>
      <c r="M22" s="32">
        <v>2</v>
      </c>
      <c r="N22" s="32">
        <v>1</v>
      </c>
      <c r="O22" s="32">
        <v>0</v>
      </c>
      <c r="P22" s="32">
        <v>3</v>
      </c>
      <c r="Q22" s="32">
        <v>2</v>
      </c>
      <c r="R22" s="32">
        <v>0</v>
      </c>
      <c r="S22" s="32">
        <v>0</v>
      </c>
      <c r="T22" s="32">
        <v>0</v>
      </c>
      <c r="U22" s="32">
        <v>0</v>
      </c>
      <c r="V22" s="32">
        <v>0</v>
      </c>
      <c r="W22" s="32">
        <v>0</v>
      </c>
      <c r="X22" s="32">
        <v>0</v>
      </c>
      <c r="Y22" s="32">
        <v>0</v>
      </c>
      <c r="Z22" s="32">
        <v>225</v>
      </c>
      <c r="AA22" s="32">
        <v>28</v>
      </c>
      <c r="AB22" s="32">
        <v>0</v>
      </c>
      <c r="AC22" s="32">
        <v>253</v>
      </c>
      <c r="AD22" s="32">
        <v>140</v>
      </c>
      <c r="AE22" s="32">
        <v>7879</v>
      </c>
      <c r="AF22" s="32">
        <v>948529</v>
      </c>
      <c r="AG22" s="32">
        <v>0</v>
      </c>
      <c r="AH22" s="32">
        <v>956408</v>
      </c>
      <c r="AI22" s="32">
        <v>67638</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1</v>
      </c>
      <c r="BP22" s="32">
        <v>1</v>
      </c>
      <c r="BQ22" s="32">
        <v>2</v>
      </c>
      <c r="BR22" s="32">
        <v>2</v>
      </c>
      <c r="BS22" s="32">
        <v>0</v>
      </c>
      <c r="BT22" s="32">
        <v>0</v>
      </c>
      <c r="BU22" s="32">
        <v>0</v>
      </c>
      <c r="BV22" s="32">
        <v>0</v>
      </c>
      <c r="BW22" s="32">
        <v>0</v>
      </c>
      <c r="BX22" s="32">
        <v>746</v>
      </c>
      <c r="BY22" s="32">
        <v>0</v>
      </c>
      <c r="BZ22" s="32">
        <v>1</v>
      </c>
      <c r="CA22" s="32">
        <v>747</v>
      </c>
      <c r="CB22" s="32">
        <v>111</v>
      </c>
      <c r="CC22" s="32">
        <v>0</v>
      </c>
      <c r="CD22" s="32">
        <v>0</v>
      </c>
      <c r="CE22" s="32">
        <v>0</v>
      </c>
      <c r="CF22" s="32">
        <v>0</v>
      </c>
      <c r="CG22" s="32">
        <v>0</v>
      </c>
      <c r="CH22" s="32">
        <v>2</v>
      </c>
      <c r="CI22" s="32">
        <v>0</v>
      </c>
      <c r="CJ22" s="32">
        <v>0</v>
      </c>
      <c r="CK22" s="32">
        <v>2</v>
      </c>
      <c r="CL22" s="32">
        <v>2</v>
      </c>
      <c r="CM22" s="32">
        <v>0</v>
      </c>
      <c r="CN22" s="32">
        <v>0</v>
      </c>
      <c r="CO22" s="32">
        <v>0</v>
      </c>
      <c r="CP22" s="32">
        <v>0</v>
      </c>
      <c r="CQ22" s="32">
        <v>0</v>
      </c>
      <c r="CR22" s="32">
        <f t="shared" si="0"/>
        <v>8854</v>
      </c>
      <c r="CS22" s="32">
        <f t="shared" si="1"/>
        <v>948583</v>
      </c>
      <c r="CT22" s="32">
        <f t="shared" si="2"/>
        <v>2</v>
      </c>
      <c r="CU22" s="32">
        <f t="shared" si="3"/>
        <v>957439</v>
      </c>
      <c r="CV22" s="32">
        <f t="shared" si="4"/>
        <v>67898</v>
      </c>
      <c r="CW22" s="54"/>
      <c r="CX22" s="54"/>
      <c r="CY22" s="54"/>
      <c r="CZ22" s="54"/>
      <c r="DA22" s="54"/>
      <c r="DB22" s="54"/>
    </row>
    <row r="23" spans="1:106" ht="24.9" customHeight="1">
      <c r="A23" s="20">
        <v>17</v>
      </c>
      <c r="B23" s="30" t="s">
        <v>41</v>
      </c>
      <c r="C23" s="32">
        <v>18</v>
      </c>
      <c r="D23" s="32">
        <v>0</v>
      </c>
      <c r="E23" s="32">
        <v>0</v>
      </c>
      <c r="F23" s="32">
        <v>18</v>
      </c>
      <c r="G23" s="32">
        <v>21</v>
      </c>
      <c r="H23" s="32">
        <v>123</v>
      </c>
      <c r="I23" s="32">
        <v>195</v>
      </c>
      <c r="J23" s="32">
        <v>0</v>
      </c>
      <c r="K23" s="32">
        <v>318</v>
      </c>
      <c r="L23" s="32">
        <v>51</v>
      </c>
      <c r="M23" s="32">
        <v>1815</v>
      </c>
      <c r="N23" s="32">
        <v>2</v>
      </c>
      <c r="O23" s="32">
        <v>76</v>
      </c>
      <c r="P23" s="32">
        <v>1893</v>
      </c>
      <c r="Q23" s="32">
        <v>1872</v>
      </c>
      <c r="R23" s="32">
        <v>2672</v>
      </c>
      <c r="S23" s="32">
        <v>1151</v>
      </c>
      <c r="T23" s="32">
        <v>0</v>
      </c>
      <c r="U23" s="32">
        <v>3823</v>
      </c>
      <c r="V23" s="32">
        <v>2240</v>
      </c>
      <c r="W23" s="32">
        <v>1151</v>
      </c>
      <c r="X23" s="32">
        <v>0</v>
      </c>
      <c r="Y23" s="32">
        <v>3391</v>
      </c>
      <c r="Z23" s="32">
        <v>258</v>
      </c>
      <c r="AA23" s="32">
        <v>22</v>
      </c>
      <c r="AB23" s="32">
        <v>6</v>
      </c>
      <c r="AC23" s="32">
        <v>286</v>
      </c>
      <c r="AD23" s="32">
        <v>286</v>
      </c>
      <c r="AE23" s="32">
        <v>7305</v>
      </c>
      <c r="AF23" s="32">
        <v>858911</v>
      </c>
      <c r="AG23" s="32">
        <v>0</v>
      </c>
      <c r="AH23" s="32">
        <v>866216</v>
      </c>
      <c r="AI23" s="32">
        <v>67264</v>
      </c>
      <c r="AJ23" s="32">
        <v>0</v>
      </c>
      <c r="AK23" s="32">
        <v>0</v>
      </c>
      <c r="AL23" s="32">
        <v>0</v>
      </c>
      <c r="AM23" s="32">
        <v>0</v>
      </c>
      <c r="AN23" s="32">
        <v>0</v>
      </c>
      <c r="AO23" s="32">
        <v>18</v>
      </c>
      <c r="AP23" s="32">
        <v>0</v>
      </c>
      <c r="AQ23" s="32">
        <v>0</v>
      </c>
      <c r="AR23" s="32">
        <v>18</v>
      </c>
      <c r="AS23" s="32">
        <v>14</v>
      </c>
      <c r="AT23" s="32">
        <v>34</v>
      </c>
      <c r="AU23" s="32">
        <v>0</v>
      </c>
      <c r="AV23" s="32">
        <v>0</v>
      </c>
      <c r="AW23" s="32">
        <v>34</v>
      </c>
      <c r="AX23" s="32">
        <v>31</v>
      </c>
      <c r="AY23" s="32">
        <v>0</v>
      </c>
      <c r="AZ23" s="32">
        <v>0</v>
      </c>
      <c r="BA23" s="32">
        <v>0</v>
      </c>
      <c r="BB23" s="32">
        <v>0</v>
      </c>
      <c r="BC23" s="32">
        <v>0</v>
      </c>
      <c r="BD23" s="32">
        <v>0</v>
      </c>
      <c r="BE23" s="32">
        <v>0</v>
      </c>
      <c r="BF23" s="32">
        <v>0</v>
      </c>
      <c r="BG23" s="32">
        <v>0</v>
      </c>
      <c r="BH23" s="32">
        <v>0</v>
      </c>
      <c r="BI23" s="32">
        <v>733</v>
      </c>
      <c r="BJ23" s="32">
        <v>0</v>
      </c>
      <c r="BK23" s="32">
        <v>2</v>
      </c>
      <c r="BL23" s="32">
        <v>735</v>
      </c>
      <c r="BM23" s="32">
        <v>90</v>
      </c>
      <c r="BN23" s="32">
        <v>82</v>
      </c>
      <c r="BO23" s="32">
        <v>0</v>
      </c>
      <c r="BP23" s="32">
        <v>4</v>
      </c>
      <c r="BQ23" s="32">
        <v>86</v>
      </c>
      <c r="BR23" s="32">
        <v>90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9</v>
      </c>
      <c r="CI23" s="32">
        <v>0</v>
      </c>
      <c r="CJ23" s="32">
        <v>1</v>
      </c>
      <c r="CK23" s="32">
        <v>10</v>
      </c>
      <c r="CL23" s="32">
        <v>7</v>
      </c>
      <c r="CM23" s="32">
        <v>0</v>
      </c>
      <c r="CN23" s="32">
        <v>0</v>
      </c>
      <c r="CO23" s="32">
        <v>0</v>
      </c>
      <c r="CP23" s="32">
        <v>0</v>
      </c>
      <c r="CQ23" s="32">
        <v>0</v>
      </c>
      <c r="CR23" s="32">
        <f t="shared" si="0"/>
        <v>13067</v>
      </c>
      <c r="CS23" s="32">
        <f t="shared" si="1"/>
        <v>860281</v>
      </c>
      <c r="CT23" s="32">
        <f t="shared" si="2"/>
        <v>89</v>
      </c>
      <c r="CU23" s="32">
        <f t="shared" si="3"/>
        <v>873437</v>
      </c>
      <c r="CV23" s="32">
        <f t="shared" si="4"/>
        <v>73117</v>
      </c>
      <c r="CW23" s="54"/>
      <c r="CX23" s="54"/>
      <c r="CY23" s="54"/>
      <c r="CZ23" s="54"/>
      <c r="DA23" s="54"/>
      <c r="DB23" s="54"/>
    </row>
    <row r="24" spans="1:106" ht="13.8">
      <c r="A24" s="22"/>
      <c r="B24" s="23" t="s">
        <v>22</v>
      </c>
      <c r="C24" s="35">
        <f t="shared" ref="C24:AG24" si="5">SUM(C7:C23)</f>
        <v>182313</v>
      </c>
      <c r="D24" s="35">
        <f t="shared" si="5"/>
        <v>840593</v>
      </c>
      <c r="E24" s="35">
        <f t="shared" si="5"/>
        <v>143207</v>
      </c>
      <c r="F24" s="35">
        <f t="shared" si="5"/>
        <v>1166113</v>
      </c>
      <c r="G24" s="35">
        <f t="shared" si="5"/>
        <v>1071273</v>
      </c>
      <c r="H24" s="35">
        <f t="shared" si="5"/>
        <v>169530</v>
      </c>
      <c r="I24" s="35">
        <f t="shared" si="5"/>
        <v>390691</v>
      </c>
      <c r="J24" s="35">
        <f t="shared" si="5"/>
        <v>23452</v>
      </c>
      <c r="K24" s="35">
        <f t="shared" si="5"/>
        <v>583673</v>
      </c>
      <c r="L24" s="35">
        <f t="shared" si="5"/>
        <v>134040</v>
      </c>
      <c r="M24" s="35">
        <f t="shared" si="5"/>
        <v>389060</v>
      </c>
      <c r="N24" s="35">
        <f t="shared" si="5"/>
        <v>52697</v>
      </c>
      <c r="O24" s="35">
        <f t="shared" si="5"/>
        <v>43788</v>
      </c>
      <c r="P24" s="35">
        <f t="shared" si="5"/>
        <v>485545</v>
      </c>
      <c r="Q24" s="35">
        <f t="shared" si="5"/>
        <v>334001</v>
      </c>
      <c r="R24" s="35">
        <f t="shared" si="5"/>
        <v>462690</v>
      </c>
      <c r="S24" s="35">
        <f t="shared" si="5"/>
        <v>45099</v>
      </c>
      <c r="T24" s="35">
        <f t="shared" si="5"/>
        <v>314523</v>
      </c>
      <c r="U24" s="35">
        <f t="shared" si="5"/>
        <v>822312</v>
      </c>
      <c r="V24" s="35">
        <f t="shared" si="5"/>
        <v>330398</v>
      </c>
      <c r="W24" s="35">
        <f t="shared" si="5"/>
        <v>37649</v>
      </c>
      <c r="X24" s="35">
        <f t="shared" si="5"/>
        <v>234786</v>
      </c>
      <c r="Y24" s="35">
        <f t="shared" si="5"/>
        <v>602833</v>
      </c>
      <c r="Z24" s="35">
        <f t="shared" si="5"/>
        <v>46005</v>
      </c>
      <c r="AA24" s="35">
        <f t="shared" si="5"/>
        <v>61220</v>
      </c>
      <c r="AB24" s="35">
        <f t="shared" si="5"/>
        <v>35558</v>
      </c>
      <c r="AC24" s="35">
        <f t="shared" si="5"/>
        <v>142783</v>
      </c>
      <c r="AD24" s="35">
        <f t="shared" si="5"/>
        <v>95758</v>
      </c>
      <c r="AE24" s="35">
        <f>SUM(AE7:AE23)-7849*15-7083</f>
        <v>51211</v>
      </c>
      <c r="AF24" s="35">
        <f>SUM(AF7:AF23)-948501*15-858889</f>
        <v>1031225</v>
      </c>
      <c r="AG24" s="35">
        <f t="shared" si="5"/>
        <v>37435</v>
      </c>
      <c r="AH24" s="35">
        <f>SUM(AH7:AH23)-956350*15-865972</f>
        <v>1119871</v>
      </c>
      <c r="AI24" s="35">
        <f>SUM(AI7:AI23)-67595*15-67020</f>
        <v>178068</v>
      </c>
      <c r="AJ24" s="35">
        <f t="shared" ref="AJ24:CQ24" si="6">SUM(AJ7:AJ23)</f>
        <v>2</v>
      </c>
      <c r="AK24" s="35">
        <f t="shared" si="6"/>
        <v>0</v>
      </c>
      <c r="AL24" s="35">
        <f t="shared" si="6"/>
        <v>0</v>
      </c>
      <c r="AM24" s="35">
        <f t="shared" si="6"/>
        <v>2</v>
      </c>
      <c r="AN24" s="35">
        <f t="shared" si="6"/>
        <v>2</v>
      </c>
      <c r="AO24" s="35">
        <f t="shared" si="6"/>
        <v>69</v>
      </c>
      <c r="AP24" s="35">
        <f t="shared" si="6"/>
        <v>0</v>
      </c>
      <c r="AQ24" s="35">
        <f t="shared" si="6"/>
        <v>4</v>
      </c>
      <c r="AR24" s="35">
        <f t="shared" si="6"/>
        <v>73</v>
      </c>
      <c r="AS24" s="35">
        <f t="shared" si="6"/>
        <v>52</v>
      </c>
      <c r="AT24" s="35">
        <f t="shared" si="6"/>
        <v>70</v>
      </c>
      <c r="AU24" s="35">
        <f t="shared" si="6"/>
        <v>0</v>
      </c>
      <c r="AV24" s="35">
        <f t="shared" si="6"/>
        <v>1</v>
      </c>
      <c r="AW24" s="35">
        <f t="shared" si="6"/>
        <v>71</v>
      </c>
      <c r="AX24" s="35">
        <f t="shared" si="6"/>
        <v>56</v>
      </c>
      <c r="AY24" s="35">
        <f t="shared" si="6"/>
        <v>7</v>
      </c>
      <c r="AZ24" s="35">
        <f t="shared" si="6"/>
        <v>0</v>
      </c>
      <c r="BA24" s="35">
        <f t="shared" si="6"/>
        <v>15</v>
      </c>
      <c r="BB24" s="35">
        <f t="shared" si="6"/>
        <v>22</v>
      </c>
      <c r="BC24" s="35">
        <f t="shared" si="6"/>
        <v>20</v>
      </c>
      <c r="BD24" s="35">
        <f t="shared" si="6"/>
        <v>1</v>
      </c>
      <c r="BE24" s="35">
        <f t="shared" si="6"/>
        <v>0</v>
      </c>
      <c r="BF24" s="35">
        <f t="shared" si="6"/>
        <v>1</v>
      </c>
      <c r="BG24" s="35">
        <f t="shared" si="6"/>
        <v>2</v>
      </c>
      <c r="BH24" s="35">
        <f t="shared" si="6"/>
        <v>1</v>
      </c>
      <c r="BI24" s="35">
        <f t="shared" si="6"/>
        <v>25311</v>
      </c>
      <c r="BJ24" s="35">
        <f t="shared" si="6"/>
        <v>507</v>
      </c>
      <c r="BK24" s="35">
        <f t="shared" si="6"/>
        <v>154</v>
      </c>
      <c r="BL24" s="35">
        <f t="shared" si="6"/>
        <v>25972</v>
      </c>
      <c r="BM24" s="35">
        <f t="shared" si="6"/>
        <v>7289</v>
      </c>
      <c r="BN24" s="35">
        <f t="shared" si="6"/>
        <v>61697</v>
      </c>
      <c r="BO24" s="35">
        <f t="shared" si="6"/>
        <v>171922</v>
      </c>
      <c r="BP24" s="35">
        <f t="shared" si="6"/>
        <v>332</v>
      </c>
      <c r="BQ24" s="35">
        <f t="shared" si="6"/>
        <v>233951</v>
      </c>
      <c r="BR24" s="35">
        <f t="shared" si="6"/>
        <v>189207</v>
      </c>
      <c r="BS24" s="35">
        <f t="shared" si="6"/>
        <v>8362</v>
      </c>
      <c r="BT24" s="35">
        <f t="shared" si="6"/>
        <v>50505</v>
      </c>
      <c r="BU24" s="35">
        <f t="shared" si="6"/>
        <v>84</v>
      </c>
      <c r="BV24" s="35">
        <f t="shared" si="6"/>
        <v>58951</v>
      </c>
      <c r="BW24" s="35">
        <f t="shared" si="6"/>
        <v>56877</v>
      </c>
      <c r="BX24" s="35">
        <f t="shared" si="6"/>
        <v>17668</v>
      </c>
      <c r="BY24" s="35">
        <f t="shared" si="6"/>
        <v>207</v>
      </c>
      <c r="BZ24" s="35">
        <f t="shared" si="6"/>
        <v>7</v>
      </c>
      <c r="CA24" s="35">
        <f t="shared" si="6"/>
        <v>17882</v>
      </c>
      <c r="CB24" s="35">
        <f t="shared" si="6"/>
        <v>5743</v>
      </c>
      <c r="CC24" s="35">
        <f t="shared" si="6"/>
        <v>0</v>
      </c>
      <c r="CD24" s="35">
        <f t="shared" si="6"/>
        <v>10874</v>
      </c>
      <c r="CE24" s="35">
        <f t="shared" si="6"/>
        <v>0</v>
      </c>
      <c r="CF24" s="35">
        <f t="shared" si="6"/>
        <v>10874</v>
      </c>
      <c r="CG24" s="35">
        <f t="shared" si="6"/>
        <v>5788</v>
      </c>
      <c r="CH24" s="35">
        <f t="shared" si="6"/>
        <v>29529</v>
      </c>
      <c r="CI24" s="35">
        <f t="shared" si="6"/>
        <v>67401</v>
      </c>
      <c r="CJ24" s="35">
        <f t="shared" si="6"/>
        <v>35</v>
      </c>
      <c r="CK24" s="35">
        <f t="shared" si="6"/>
        <v>96965</v>
      </c>
      <c r="CL24" s="35">
        <f t="shared" si="6"/>
        <v>70761</v>
      </c>
      <c r="CM24" s="35">
        <f t="shared" si="6"/>
        <v>0</v>
      </c>
      <c r="CN24" s="35">
        <f t="shared" si="6"/>
        <v>0</v>
      </c>
      <c r="CO24" s="35">
        <f t="shared" si="6"/>
        <v>0</v>
      </c>
      <c r="CP24" s="35">
        <f t="shared" si="6"/>
        <v>0</v>
      </c>
      <c r="CQ24" s="35">
        <f t="shared" si="6"/>
        <v>0</v>
      </c>
      <c r="CR24" s="35">
        <f>SUM(CR7:CR23)-7849*15-7083</f>
        <v>1443525</v>
      </c>
      <c r="CS24" s="35">
        <f>SUM(CS7:CS23)-948501*15-858889</f>
        <v>2722941</v>
      </c>
      <c r="CT24" s="35">
        <f t="shared" ref="CT24" si="7">SUM(CT7:CT23)</f>
        <v>598596</v>
      </c>
      <c r="CU24" s="35">
        <f>SUM(CU7:CU23)-956350*15-865972</f>
        <v>4765062</v>
      </c>
      <c r="CV24" s="35">
        <f>SUM(CV7:CV23)-67595*15-67020</f>
        <v>2751769</v>
      </c>
      <c r="CW24" s="54"/>
      <c r="CX24" s="54"/>
      <c r="CY24" s="54"/>
      <c r="CZ24" s="54"/>
      <c r="DA24" s="54"/>
      <c r="DB24" s="54"/>
    </row>
    <row r="25" spans="1:106" ht="13.8">
      <c r="A25" s="41"/>
      <c r="B25" s="42"/>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row>
    <row r="26" spans="1:106" s="14" customFormat="1" ht="12.75" customHeight="1">
      <c r="AH26" s="57"/>
      <c r="CR26" s="58"/>
      <c r="CS26" s="58"/>
      <c r="CT26" s="58"/>
      <c r="CU26" s="58"/>
      <c r="CV26" s="58"/>
    </row>
    <row r="27" spans="1:106" ht="13.8">
      <c r="B27" s="29"/>
      <c r="AH27" s="57"/>
      <c r="AI27" s="55"/>
    </row>
    <row r="28" spans="1:106" ht="13.8">
      <c r="B28" s="2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57"/>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row>
  </sheetData>
  <sortState ref="B9:CV23">
    <sortCondition descending="1" ref="CU7:CU23"/>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N32"/>
  <sheetViews>
    <sheetView zoomScale="90" zoomScaleNormal="90" workbookViewId="0">
      <pane xSplit="2" ySplit="6" topLeftCell="AC7" activePane="bottomRight" state="frozen"/>
      <selection pane="topRight" activeCell="C1" sqref="C1"/>
      <selection pane="bottomLeft" activeCell="A6" sqref="A6"/>
      <selection pane="bottomRight" activeCell="B4" sqref="B4:B6"/>
    </sheetView>
  </sheetViews>
  <sheetFormatPr defaultColWidth="9.109375" defaultRowHeight="13.2"/>
  <cols>
    <col min="1" max="1" width="5.88671875" style="12" customWidth="1"/>
    <col min="2" max="2" width="49.5546875" style="12" customWidth="1"/>
    <col min="3" max="3" width="15.109375" style="12" customWidth="1"/>
    <col min="4" max="4" width="12.6640625" style="12" customWidth="1"/>
    <col min="5" max="5" width="15.109375" style="12" customWidth="1"/>
    <col min="6" max="6" width="12.6640625" style="12" customWidth="1"/>
    <col min="7" max="7" width="15.109375" style="12" customWidth="1"/>
    <col min="8" max="8" width="12.6640625" style="12" customWidth="1"/>
    <col min="9" max="9" width="15.109375" style="12" customWidth="1"/>
    <col min="10" max="10" width="12.6640625" style="12" customWidth="1"/>
    <col min="11" max="11" width="15.109375" style="12" customWidth="1"/>
    <col min="12" max="12" width="12.6640625" style="12" customWidth="1"/>
    <col min="13" max="13" width="15.109375" style="12" customWidth="1"/>
    <col min="14" max="14" width="12.6640625" style="12" customWidth="1"/>
    <col min="15" max="15" width="15.109375" style="12" customWidth="1"/>
    <col min="16" max="16" width="12.6640625" style="12" customWidth="1"/>
    <col min="17" max="17" width="15.109375" style="12" customWidth="1"/>
    <col min="18" max="18" width="12.6640625" style="12" customWidth="1"/>
    <col min="19" max="19" width="15.109375" style="12" customWidth="1"/>
    <col min="20" max="20" width="12.6640625" style="12" customWidth="1"/>
    <col min="21" max="21" width="15.109375" style="12" customWidth="1"/>
    <col min="22" max="22" width="12.6640625" style="12" customWidth="1"/>
    <col min="23" max="23" width="15.109375" style="12" customWidth="1"/>
    <col min="24" max="24" width="12.6640625" style="12" customWidth="1"/>
    <col min="25" max="25" width="15.109375" style="12" customWidth="1"/>
    <col min="26" max="26" width="12.6640625" style="12" customWidth="1"/>
    <col min="27" max="27" width="15.109375" style="12" customWidth="1"/>
    <col min="28" max="28" width="12.6640625" style="12" customWidth="1"/>
    <col min="29" max="29" width="15.109375" style="12" customWidth="1"/>
    <col min="30" max="30" width="12.6640625" style="12" customWidth="1"/>
    <col min="31" max="31" width="15.109375" style="12" customWidth="1"/>
    <col min="32" max="32" width="12.6640625" style="12" customWidth="1"/>
    <col min="33" max="33" width="15.109375" style="12" customWidth="1"/>
    <col min="34" max="34" width="12.6640625" style="12" customWidth="1"/>
    <col min="35" max="35" width="15.109375" style="12" customWidth="1"/>
    <col min="36" max="36" width="12.6640625" style="12" customWidth="1"/>
    <col min="37" max="37" width="15.109375" style="12" customWidth="1"/>
    <col min="38" max="38" width="12.6640625" style="12" customWidth="1"/>
    <col min="39" max="39" width="15.109375" style="12" customWidth="1"/>
    <col min="40" max="40" width="12.6640625" style="12" customWidth="1"/>
    <col min="41" max="16384" width="9.109375" style="12"/>
  </cols>
  <sheetData>
    <row r="1" spans="1:40" s="73" customFormat="1" ht="27.75" customHeight="1">
      <c r="A1" s="74" t="s">
        <v>76</v>
      </c>
      <c r="B1" s="74"/>
      <c r="C1" s="74"/>
      <c r="D1" s="74"/>
      <c r="E1" s="74"/>
    </row>
    <row r="2" spans="1:40" s="73" customFormat="1" ht="27.75" customHeight="1">
      <c r="A2" s="74" t="str">
        <f>'Accept. Re Prem. &amp; Retrocession'!A2</f>
        <v>Reporting period: 1 January 2019 - 31 December 2019</v>
      </c>
      <c r="B2" s="74"/>
      <c r="C2" s="74"/>
      <c r="D2" s="74"/>
      <c r="E2" s="74"/>
    </row>
    <row r="3" spans="1:40" s="95" customFormat="1" ht="17.25" customHeight="1">
      <c r="A3" s="61" t="s">
        <v>73</v>
      </c>
    </row>
    <row r="4" spans="1:40" s="61" customFormat="1" ht="60" customHeight="1">
      <c r="A4" s="106" t="s">
        <v>0</v>
      </c>
      <c r="B4" s="106" t="s">
        <v>3</v>
      </c>
      <c r="C4" s="116" t="s">
        <v>4</v>
      </c>
      <c r="D4" s="116"/>
      <c r="E4" s="109" t="s">
        <v>5</v>
      </c>
      <c r="F4" s="110"/>
      <c r="G4" s="109" t="s">
        <v>6</v>
      </c>
      <c r="H4" s="110"/>
      <c r="I4" s="109" t="s">
        <v>7</v>
      </c>
      <c r="J4" s="110"/>
      <c r="K4" s="109" t="s">
        <v>8</v>
      </c>
      <c r="L4" s="110"/>
      <c r="M4" s="109" t="s">
        <v>9</v>
      </c>
      <c r="N4" s="110"/>
      <c r="O4" s="109" t="s">
        <v>10</v>
      </c>
      <c r="P4" s="110"/>
      <c r="Q4" s="109" t="s">
        <v>11</v>
      </c>
      <c r="R4" s="110"/>
      <c r="S4" s="109" t="s">
        <v>12</v>
      </c>
      <c r="T4" s="110"/>
      <c r="U4" s="109" t="s">
        <v>13</v>
      </c>
      <c r="V4" s="110"/>
      <c r="W4" s="109" t="s">
        <v>14</v>
      </c>
      <c r="X4" s="110"/>
      <c r="Y4" s="109" t="s">
        <v>15</v>
      </c>
      <c r="Z4" s="110"/>
      <c r="AA4" s="109" t="s">
        <v>16</v>
      </c>
      <c r="AB4" s="110"/>
      <c r="AC4" s="109" t="s">
        <v>17</v>
      </c>
      <c r="AD4" s="110"/>
      <c r="AE4" s="103" t="s">
        <v>18</v>
      </c>
      <c r="AF4" s="105"/>
      <c r="AG4" s="103" t="s">
        <v>19</v>
      </c>
      <c r="AH4" s="105"/>
      <c r="AI4" s="113" t="s">
        <v>20</v>
      </c>
      <c r="AJ4" s="114"/>
      <c r="AK4" s="113" t="s">
        <v>21</v>
      </c>
      <c r="AL4" s="114"/>
      <c r="AM4" s="113" t="s">
        <v>22</v>
      </c>
      <c r="AN4" s="114"/>
    </row>
    <row r="5" spans="1:40" s="61" customFormat="1" ht="62.25" customHeight="1">
      <c r="A5" s="107"/>
      <c r="B5" s="107"/>
      <c r="C5" s="72" t="s">
        <v>77</v>
      </c>
      <c r="D5" s="72" t="s">
        <v>48</v>
      </c>
      <c r="E5" s="72" t="s">
        <v>77</v>
      </c>
      <c r="F5" s="72" t="s">
        <v>48</v>
      </c>
      <c r="G5" s="72" t="s">
        <v>77</v>
      </c>
      <c r="H5" s="72" t="s">
        <v>48</v>
      </c>
      <c r="I5" s="72" t="s">
        <v>77</v>
      </c>
      <c r="J5" s="72" t="s">
        <v>48</v>
      </c>
      <c r="K5" s="72" t="s">
        <v>77</v>
      </c>
      <c r="L5" s="72" t="s">
        <v>48</v>
      </c>
      <c r="M5" s="72" t="s">
        <v>77</v>
      </c>
      <c r="N5" s="72" t="s">
        <v>48</v>
      </c>
      <c r="O5" s="72" t="s">
        <v>77</v>
      </c>
      <c r="P5" s="72" t="s">
        <v>48</v>
      </c>
      <c r="Q5" s="72" t="s">
        <v>77</v>
      </c>
      <c r="R5" s="72" t="s">
        <v>48</v>
      </c>
      <c r="S5" s="72" t="s">
        <v>77</v>
      </c>
      <c r="T5" s="72" t="s">
        <v>48</v>
      </c>
      <c r="U5" s="72" t="s">
        <v>77</v>
      </c>
      <c r="V5" s="72" t="s">
        <v>48</v>
      </c>
      <c r="W5" s="72" t="s">
        <v>77</v>
      </c>
      <c r="X5" s="72" t="s">
        <v>48</v>
      </c>
      <c r="Y5" s="72" t="s">
        <v>77</v>
      </c>
      <c r="Z5" s="72" t="s">
        <v>48</v>
      </c>
      <c r="AA5" s="72" t="s">
        <v>77</v>
      </c>
      <c r="AB5" s="72" t="s">
        <v>48</v>
      </c>
      <c r="AC5" s="72" t="s">
        <v>77</v>
      </c>
      <c r="AD5" s="72" t="s">
        <v>48</v>
      </c>
      <c r="AE5" s="72" t="s">
        <v>77</v>
      </c>
      <c r="AF5" s="72" t="s">
        <v>48</v>
      </c>
      <c r="AG5" s="72" t="s">
        <v>77</v>
      </c>
      <c r="AH5" s="72" t="s">
        <v>48</v>
      </c>
      <c r="AI5" s="72" t="s">
        <v>77</v>
      </c>
      <c r="AJ5" s="72" t="s">
        <v>48</v>
      </c>
      <c r="AK5" s="72" t="s">
        <v>77</v>
      </c>
      <c r="AL5" s="72" t="s">
        <v>48</v>
      </c>
      <c r="AM5" s="72" t="s">
        <v>77</v>
      </c>
      <c r="AN5" s="72" t="s">
        <v>48</v>
      </c>
    </row>
    <row r="6" spans="1:40" s="61" customFormat="1" ht="51.75" customHeight="1">
      <c r="A6" s="108"/>
      <c r="B6" s="108"/>
      <c r="C6" s="64" t="s">
        <v>22</v>
      </c>
      <c r="D6" s="64" t="s">
        <v>22</v>
      </c>
      <c r="E6" s="64" t="s">
        <v>22</v>
      </c>
      <c r="F6" s="64" t="s">
        <v>22</v>
      </c>
      <c r="G6" s="64" t="s">
        <v>22</v>
      </c>
      <c r="H6" s="64" t="s">
        <v>22</v>
      </c>
      <c r="I6" s="64" t="s">
        <v>22</v>
      </c>
      <c r="J6" s="64" t="s">
        <v>22</v>
      </c>
      <c r="K6" s="64" t="s">
        <v>22</v>
      </c>
      <c r="L6" s="64" t="s">
        <v>22</v>
      </c>
      <c r="M6" s="64" t="s">
        <v>22</v>
      </c>
      <c r="N6" s="64" t="s">
        <v>22</v>
      </c>
      <c r="O6" s="64" t="s">
        <v>22</v>
      </c>
      <c r="P6" s="64" t="s">
        <v>22</v>
      </c>
      <c r="Q6" s="64" t="s">
        <v>22</v>
      </c>
      <c r="R6" s="64" t="s">
        <v>22</v>
      </c>
      <c r="S6" s="64" t="s">
        <v>22</v>
      </c>
      <c r="T6" s="64" t="s">
        <v>22</v>
      </c>
      <c r="U6" s="64" t="s">
        <v>22</v>
      </c>
      <c r="V6" s="64" t="s">
        <v>22</v>
      </c>
      <c r="W6" s="64" t="s">
        <v>22</v>
      </c>
      <c r="X6" s="64" t="s">
        <v>22</v>
      </c>
      <c r="Y6" s="64" t="s">
        <v>22</v>
      </c>
      <c r="Z6" s="64" t="s">
        <v>22</v>
      </c>
      <c r="AA6" s="64" t="s">
        <v>22</v>
      </c>
      <c r="AB6" s="64" t="s">
        <v>22</v>
      </c>
      <c r="AC6" s="64" t="s">
        <v>22</v>
      </c>
      <c r="AD6" s="64" t="s">
        <v>22</v>
      </c>
      <c r="AE6" s="64" t="s">
        <v>22</v>
      </c>
      <c r="AF6" s="64" t="s">
        <v>22</v>
      </c>
      <c r="AG6" s="64" t="s">
        <v>22</v>
      </c>
      <c r="AH6" s="64" t="s">
        <v>22</v>
      </c>
      <c r="AI6" s="64" t="s">
        <v>22</v>
      </c>
      <c r="AJ6" s="64" t="s">
        <v>22</v>
      </c>
      <c r="AK6" s="64" t="s">
        <v>22</v>
      </c>
      <c r="AL6" s="64" t="s">
        <v>22</v>
      </c>
      <c r="AM6" s="64" t="s">
        <v>22</v>
      </c>
      <c r="AN6" s="64" t="s">
        <v>22</v>
      </c>
    </row>
    <row r="7" spans="1:40" s="10" customFormat="1" ht="24.9" customHeight="1">
      <c r="A7" s="20">
        <v>1</v>
      </c>
      <c r="B7" s="31" t="s">
        <v>29</v>
      </c>
      <c r="C7" s="32">
        <v>0</v>
      </c>
      <c r="D7" s="32">
        <v>0</v>
      </c>
      <c r="E7" s="32">
        <v>0</v>
      </c>
      <c r="F7" s="32">
        <v>0</v>
      </c>
      <c r="G7" s="32">
        <v>0</v>
      </c>
      <c r="H7" s="32">
        <v>0</v>
      </c>
      <c r="I7" s="32">
        <v>0</v>
      </c>
      <c r="J7" s="32">
        <v>0</v>
      </c>
      <c r="K7" s="32">
        <v>0</v>
      </c>
      <c r="L7" s="32">
        <v>0</v>
      </c>
      <c r="M7" s="32">
        <v>2261522.8566176472</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f t="shared" ref="AM7:AM23" si="0">C7+E7+G7+I7+K7+M7+O7+Q7+S7+U7+W7+Y7+AA7+AC7+AE7+AG7+AI7+AK7</f>
        <v>2261522.8566176472</v>
      </c>
      <c r="AN7" s="32">
        <f t="shared" ref="AN7:AN23" si="1">D7+F7+H7+J7+L7+N7+P7+R7+T7+V7+X7+Z7+AB7+AD7+AF7+AH7+AJ7+AL7</f>
        <v>0</v>
      </c>
    </row>
    <row r="8" spans="1:40" s="11" customFormat="1" ht="24.9" customHeight="1">
      <c r="A8" s="20">
        <v>2</v>
      </c>
      <c r="B8" s="31" t="s">
        <v>90</v>
      </c>
      <c r="C8" s="32">
        <v>17283.6604095</v>
      </c>
      <c r="D8" s="32">
        <v>13964.374698011001</v>
      </c>
      <c r="E8" s="32">
        <v>0</v>
      </c>
      <c r="F8" s="32">
        <v>0</v>
      </c>
      <c r="G8" s="32">
        <v>242363.30427383701</v>
      </c>
      <c r="H8" s="32">
        <v>90258.059576911503</v>
      </c>
      <c r="I8" s="32">
        <v>29792.5795</v>
      </c>
      <c r="J8" s="32">
        <v>24132.337599999999</v>
      </c>
      <c r="K8" s="32">
        <v>0</v>
      </c>
      <c r="L8" s="32">
        <v>0</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f t="shared" si="0"/>
        <v>289439.54418333701</v>
      </c>
      <c r="AN8" s="32">
        <f t="shared" si="1"/>
        <v>128354.7718749225</v>
      </c>
    </row>
    <row r="9" spans="1:40" ht="24.9" customHeight="1">
      <c r="A9" s="20">
        <v>3</v>
      </c>
      <c r="B9" s="31" t="s">
        <v>35</v>
      </c>
      <c r="C9" s="32">
        <v>0</v>
      </c>
      <c r="D9" s="32">
        <v>0</v>
      </c>
      <c r="E9" s="32">
        <v>0</v>
      </c>
      <c r="F9" s="32">
        <v>0</v>
      </c>
      <c r="G9" s="32">
        <v>0</v>
      </c>
      <c r="H9" s="32">
        <v>0</v>
      </c>
      <c r="I9" s="32">
        <v>0</v>
      </c>
      <c r="J9" s="32">
        <v>0</v>
      </c>
      <c r="K9" s="32">
        <v>14176.98</v>
      </c>
      <c r="L9" s="32">
        <v>0</v>
      </c>
      <c r="M9" s="32">
        <v>0</v>
      </c>
      <c r="N9" s="32">
        <v>0</v>
      </c>
      <c r="O9" s="32">
        <v>0</v>
      </c>
      <c r="P9" s="32">
        <v>0</v>
      </c>
      <c r="Q9" s="32">
        <v>0</v>
      </c>
      <c r="R9" s="32">
        <v>0</v>
      </c>
      <c r="S9" s="32">
        <v>0</v>
      </c>
      <c r="T9" s="32">
        <v>0</v>
      </c>
      <c r="U9" s="32">
        <v>0</v>
      </c>
      <c r="V9" s="32">
        <v>0</v>
      </c>
      <c r="W9" s="32">
        <v>0</v>
      </c>
      <c r="X9" s="32">
        <v>0</v>
      </c>
      <c r="Y9" s="32">
        <v>20000</v>
      </c>
      <c r="Z9" s="32">
        <v>0</v>
      </c>
      <c r="AA9" s="32">
        <v>218896.84057200002</v>
      </c>
      <c r="AB9" s="32">
        <v>204213.71322385149</v>
      </c>
      <c r="AC9" s="32">
        <v>2361.6153989999998</v>
      </c>
      <c r="AD9" s="32">
        <v>2013.5345440742999</v>
      </c>
      <c r="AE9" s="32">
        <v>0</v>
      </c>
      <c r="AF9" s="32">
        <v>0</v>
      </c>
      <c r="AG9" s="32">
        <v>0</v>
      </c>
      <c r="AH9" s="32">
        <v>0</v>
      </c>
      <c r="AI9" s="32">
        <v>10486</v>
      </c>
      <c r="AJ9" s="32">
        <v>2940.064484</v>
      </c>
      <c r="AK9" s="32">
        <v>0</v>
      </c>
      <c r="AL9" s="32">
        <v>0</v>
      </c>
      <c r="AM9" s="32">
        <f t="shared" si="0"/>
        <v>265921.435971</v>
      </c>
      <c r="AN9" s="32">
        <f t="shared" si="1"/>
        <v>209167.31225192579</v>
      </c>
    </row>
    <row r="10" spans="1:40" ht="24.9" customHeight="1">
      <c r="A10" s="20">
        <v>4</v>
      </c>
      <c r="B10" s="31" t="s">
        <v>30</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83268.517615999997</v>
      </c>
      <c r="AB10" s="32">
        <v>58342.867703655604</v>
      </c>
      <c r="AC10" s="32">
        <v>0</v>
      </c>
      <c r="AD10" s="32">
        <v>0</v>
      </c>
      <c r="AE10" s="32">
        <v>0</v>
      </c>
      <c r="AF10" s="32">
        <v>0</v>
      </c>
      <c r="AG10" s="32">
        <v>0</v>
      </c>
      <c r="AH10" s="32">
        <v>0</v>
      </c>
      <c r="AI10" s="32">
        <v>0</v>
      </c>
      <c r="AJ10" s="32">
        <v>0</v>
      </c>
      <c r="AK10" s="32">
        <v>0</v>
      </c>
      <c r="AL10" s="32">
        <v>0</v>
      </c>
      <c r="AM10" s="32">
        <f t="shared" si="0"/>
        <v>83268.517615999997</v>
      </c>
      <c r="AN10" s="32">
        <f t="shared" si="1"/>
        <v>58342.867703655604</v>
      </c>
    </row>
    <row r="11" spans="1:40" ht="24.9" customHeight="1">
      <c r="A11" s="20">
        <v>5</v>
      </c>
      <c r="B11" s="31" t="s">
        <v>36</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25493</v>
      </c>
      <c r="V11" s="32">
        <v>0</v>
      </c>
      <c r="W11" s="32">
        <v>0</v>
      </c>
      <c r="X11" s="32">
        <v>0</v>
      </c>
      <c r="Y11" s="32">
        <v>0</v>
      </c>
      <c r="Z11" s="32">
        <v>0</v>
      </c>
      <c r="AA11" s="32">
        <v>0</v>
      </c>
      <c r="AB11" s="32">
        <v>0</v>
      </c>
      <c r="AC11" s="32">
        <v>0</v>
      </c>
      <c r="AD11" s="32">
        <v>0</v>
      </c>
      <c r="AE11" s="32">
        <v>0</v>
      </c>
      <c r="AF11" s="32">
        <v>0</v>
      </c>
      <c r="AG11" s="32">
        <v>0</v>
      </c>
      <c r="AH11" s="32">
        <v>0</v>
      </c>
      <c r="AI11" s="32">
        <v>17651</v>
      </c>
      <c r="AJ11" s="32">
        <v>17651.078153999999</v>
      </c>
      <c r="AK11" s="32">
        <v>0</v>
      </c>
      <c r="AL11" s="32">
        <v>0</v>
      </c>
      <c r="AM11" s="32">
        <f t="shared" si="0"/>
        <v>43144</v>
      </c>
      <c r="AN11" s="32">
        <f t="shared" si="1"/>
        <v>17651.078153999999</v>
      </c>
    </row>
    <row r="12" spans="1:40" ht="24.9" customHeight="1">
      <c r="A12" s="20">
        <v>6</v>
      </c>
      <c r="B12" s="31" t="s">
        <v>34</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f t="shared" si="0"/>
        <v>0</v>
      </c>
      <c r="AN12" s="32">
        <f t="shared" si="1"/>
        <v>0</v>
      </c>
    </row>
    <row r="13" spans="1:40" ht="24.9" customHeight="1">
      <c r="A13" s="20">
        <v>7</v>
      </c>
      <c r="B13" s="31" t="s">
        <v>88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f t="shared" si="0"/>
        <v>0</v>
      </c>
      <c r="AN13" s="32">
        <f t="shared" si="1"/>
        <v>0</v>
      </c>
    </row>
    <row r="14" spans="1:40" ht="24.9" customHeight="1">
      <c r="A14" s="20">
        <v>8</v>
      </c>
      <c r="B14" s="31" t="s">
        <v>31</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 customHeight="1">
      <c r="A15" s="20">
        <v>9</v>
      </c>
      <c r="B15" s="31" t="s">
        <v>32</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 customHeight="1">
      <c r="A16" s="20">
        <v>10</v>
      </c>
      <c r="B16" s="31" t="s">
        <v>41</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 customHeight="1">
      <c r="A17" s="20">
        <v>11</v>
      </c>
      <c r="B17" s="31" t="s">
        <v>39</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 customHeight="1">
      <c r="A18" s="20">
        <v>12</v>
      </c>
      <c r="B18" s="31" t="s">
        <v>37</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 customHeight="1">
      <c r="A19" s="20">
        <v>13</v>
      </c>
      <c r="B19" s="31" t="s">
        <v>94</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 customHeight="1">
      <c r="A20" s="20">
        <v>14</v>
      </c>
      <c r="B20" s="31" t="s">
        <v>28</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 customHeight="1">
      <c r="A21" s="20">
        <v>15</v>
      </c>
      <c r="B21" s="33" t="s">
        <v>33</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 customHeight="1">
      <c r="A22" s="20">
        <v>16</v>
      </c>
      <c r="B22" s="33"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 customHeight="1">
      <c r="A23" s="20">
        <v>17</v>
      </c>
      <c r="B23" s="33" t="s">
        <v>40</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ht="13.8">
      <c r="A24" s="22"/>
      <c r="B24" s="23" t="s">
        <v>22</v>
      </c>
      <c r="C24" s="35">
        <f t="shared" ref="C24:AL24" si="2">SUM(C7:C23)</f>
        <v>17283.6604095</v>
      </c>
      <c r="D24" s="35">
        <f t="shared" si="2"/>
        <v>13964.374698011001</v>
      </c>
      <c r="E24" s="35">
        <f t="shared" si="2"/>
        <v>0</v>
      </c>
      <c r="F24" s="35">
        <f t="shared" si="2"/>
        <v>0</v>
      </c>
      <c r="G24" s="35">
        <f t="shared" si="2"/>
        <v>242363.30427383701</v>
      </c>
      <c r="H24" s="35">
        <f t="shared" si="2"/>
        <v>90258.059576911503</v>
      </c>
      <c r="I24" s="35">
        <f t="shared" si="2"/>
        <v>29792.5795</v>
      </c>
      <c r="J24" s="35">
        <f t="shared" si="2"/>
        <v>24132.337599999999</v>
      </c>
      <c r="K24" s="35">
        <f t="shared" si="2"/>
        <v>14176.98</v>
      </c>
      <c r="L24" s="35">
        <f t="shared" si="2"/>
        <v>0</v>
      </c>
      <c r="M24" s="35">
        <f t="shared" si="2"/>
        <v>2261522.8566176472</v>
      </c>
      <c r="N24" s="35">
        <f t="shared" si="2"/>
        <v>0</v>
      </c>
      <c r="O24" s="35">
        <f t="shared" si="2"/>
        <v>0</v>
      </c>
      <c r="P24" s="35">
        <f t="shared" si="2"/>
        <v>0</v>
      </c>
      <c r="Q24" s="35">
        <f t="shared" si="2"/>
        <v>0</v>
      </c>
      <c r="R24" s="35">
        <f t="shared" si="2"/>
        <v>0</v>
      </c>
      <c r="S24" s="35">
        <f t="shared" si="2"/>
        <v>0</v>
      </c>
      <c r="T24" s="35">
        <f t="shared" si="2"/>
        <v>0</v>
      </c>
      <c r="U24" s="35">
        <f t="shared" si="2"/>
        <v>25493</v>
      </c>
      <c r="V24" s="35">
        <f t="shared" si="2"/>
        <v>0</v>
      </c>
      <c r="W24" s="35">
        <f t="shared" si="2"/>
        <v>0</v>
      </c>
      <c r="X24" s="35">
        <f t="shared" si="2"/>
        <v>0</v>
      </c>
      <c r="Y24" s="35">
        <f t="shared" si="2"/>
        <v>20000</v>
      </c>
      <c r="Z24" s="35">
        <f t="shared" si="2"/>
        <v>0</v>
      </c>
      <c r="AA24" s="35">
        <f t="shared" si="2"/>
        <v>302165.35818800004</v>
      </c>
      <c r="AB24" s="35">
        <f t="shared" si="2"/>
        <v>262556.58092750708</v>
      </c>
      <c r="AC24" s="35">
        <f t="shared" si="2"/>
        <v>2361.6153989999998</v>
      </c>
      <c r="AD24" s="35">
        <f t="shared" si="2"/>
        <v>2013.5345440742999</v>
      </c>
      <c r="AE24" s="35">
        <f t="shared" si="2"/>
        <v>0</v>
      </c>
      <c r="AF24" s="35">
        <f t="shared" si="2"/>
        <v>0</v>
      </c>
      <c r="AG24" s="35">
        <f t="shared" si="2"/>
        <v>0</v>
      </c>
      <c r="AH24" s="35">
        <f t="shared" si="2"/>
        <v>0</v>
      </c>
      <c r="AI24" s="35">
        <f t="shared" si="2"/>
        <v>28137</v>
      </c>
      <c r="AJ24" s="35">
        <f t="shared" si="2"/>
        <v>20591.142637999998</v>
      </c>
      <c r="AK24" s="35">
        <f t="shared" si="2"/>
        <v>0</v>
      </c>
      <c r="AL24" s="35">
        <f t="shared" si="2"/>
        <v>0</v>
      </c>
      <c r="AM24" s="35">
        <f>SUM(AM7:AM23)</f>
        <v>2943296.3543879846</v>
      </c>
      <c r="AN24" s="35">
        <f>SUM(AN7:AN23)</f>
        <v>413516.02998450387</v>
      </c>
    </row>
    <row r="25" spans="1:40" customFormat="1" ht="15" customHeight="1"/>
    <row r="26" spans="1:40" customFormat="1" ht="15" customHeight="1"/>
    <row r="27" spans="1:40" s="73" customFormat="1" ht="14.4">
      <c r="B27" s="74" t="s">
        <v>49</v>
      </c>
    </row>
    <row r="28" spans="1:40" s="73" customFormat="1" ht="20.25" customHeight="1">
      <c r="B28" s="111" t="s">
        <v>78</v>
      </c>
      <c r="C28" s="111"/>
      <c r="D28" s="111"/>
      <c r="E28" s="111"/>
      <c r="F28" s="111"/>
      <c r="G28" s="111"/>
      <c r="H28" s="111"/>
      <c r="I28" s="111"/>
      <c r="J28" s="111"/>
      <c r="K28" s="111"/>
      <c r="L28" s="111"/>
      <c r="M28" s="111"/>
      <c r="N28" s="111"/>
    </row>
    <row r="29" spans="1:40" s="73" customFormat="1" ht="15" customHeight="1">
      <c r="B29" s="111"/>
      <c r="C29" s="111"/>
      <c r="D29" s="111"/>
      <c r="E29" s="111"/>
      <c r="F29" s="111"/>
      <c r="G29" s="111"/>
      <c r="H29" s="111"/>
      <c r="I29" s="111"/>
      <c r="J29" s="111"/>
      <c r="K29" s="111"/>
      <c r="L29" s="111"/>
      <c r="M29" s="111"/>
      <c r="N29" s="111"/>
    </row>
    <row r="30" spans="1:40" customFormat="1"/>
    <row r="31" spans="1:40" customFormat="1"/>
    <row r="32" spans="1:40" customFormat="1">
      <c r="C32" s="4"/>
      <c r="D32" s="4"/>
      <c r="E32" s="4"/>
      <c r="F32" s="4"/>
      <c r="G32" s="4"/>
      <c r="H32" s="4"/>
      <c r="I32" s="4"/>
      <c r="J32" s="4"/>
      <c r="K32" s="4"/>
    </row>
  </sheetData>
  <sortState ref="B9:AN23">
    <sortCondition descending="1" ref="AM7:AM23"/>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8:N29"/>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indexed="46"/>
  </sheetPr>
  <dimension ref="A1:AN30"/>
  <sheetViews>
    <sheetView zoomScale="90" zoomScaleNormal="90" workbookViewId="0">
      <pane xSplit="2" ySplit="5" topLeftCell="C6" activePane="bottomRight" state="frozen"/>
      <selection pane="topRight"/>
      <selection pane="bottomLeft"/>
      <selection pane="bottomRight" activeCell="B4" sqref="B4:B5"/>
    </sheetView>
  </sheetViews>
  <sheetFormatPr defaultColWidth="9.109375" defaultRowHeight="13.2"/>
  <cols>
    <col min="1" max="1" width="4" style="12" customWidth="1"/>
    <col min="2" max="2" width="47.44140625" style="12" customWidth="1"/>
    <col min="3" max="6" width="9.6640625" style="12" customWidth="1"/>
    <col min="7" max="7" width="12" style="12" customWidth="1"/>
    <col min="8" max="8" width="11.88671875" style="12" customWidth="1"/>
    <col min="9" max="10" width="10.109375" style="12" bestFit="1" customWidth="1"/>
    <col min="11" max="20" width="9.6640625" style="12" customWidth="1"/>
    <col min="21" max="21" width="11" style="12" customWidth="1"/>
    <col min="22" max="26" width="9.6640625" style="12" customWidth="1"/>
    <col min="27" max="27" width="11" style="12" customWidth="1"/>
    <col min="28" max="28" width="10.44140625" style="12" customWidth="1"/>
    <col min="29" max="38" width="9.6640625" style="12" customWidth="1"/>
    <col min="39" max="39" width="12.6640625" style="12" customWidth="1"/>
    <col min="40" max="40" width="11.88671875" style="12" customWidth="1"/>
    <col min="41" max="16384" width="9.109375" style="12"/>
  </cols>
  <sheetData>
    <row r="1" spans="1:40" s="73" customFormat="1" ht="16.5" customHeight="1">
      <c r="A1" s="115" t="s">
        <v>79</v>
      </c>
      <c r="B1" s="115"/>
      <c r="C1" s="115"/>
      <c r="D1" s="115"/>
      <c r="E1" s="115"/>
      <c r="F1" s="115"/>
      <c r="G1" s="115"/>
      <c r="H1" s="115"/>
      <c r="I1" s="115"/>
      <c r="J1" s="115"/>
      <c r="K1" s="115"/>
      <c r="L1" s="115"/>
      <c r="M1" s="115"/>
      <c r="N1" s="115"/>
      <c r="W1" s="75"/>
    </row>
    <row r="2" spans="1:40" s="73" customFormat="1" ht="16.5" customHeight="1">
      <c r="A2" s="88" t="str">
        <f>'Fin. Accept Re Prem. &amp; Retroces'!A2</f>
        <v>Reporting period: 1 January 2019 - 31 December 2019</v>
      </c>
      <c r="B2" s="88"/>
      <c r="C2" s="88"/>
      <c r="D2" s="88"/>
      <c r="E2" s="88"/>
      <c r="F2" s="88"/>
      <c r="G2" s="88"/>
      <c r="H2" s="88"/>
      <c r="I2" s="88"/>
      <c r="J2" s="88"/>
      <c r="K2" s="88"/>
      <c r="L2" s="88"/>
      <c r="M2" s="88"/>
      <c r="N2" s="88"/>
      <c r="W2" s="75"/>
    </row>
    <row r="3" spans="1:40" s="73" customFormat="1" ht="18.75" customHeight="1">
      <c r="A3" s="61" t="s">
        <v>73</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40" s="73" customFormat="1" ht="94.5" customHeight="1">
      <c r="A4" s="106" t="s">
        <v>0</v>
      </c>
      <c r="B4" s="106" t="s">
        <v>3</v>
      </c>
      <c r="C4" s="116" t="s">
        <v>4</v>
      </c>
      <c r="D4" s="116"/>
      <c r="E4" s="109" t="s">
        <v>5</v>
      </c>
      <c r="F4" s="110"/>
      <c r="G4" s="109" t="s">
        <v>6</v>
      </c>
      <c r="H4" s="110"/>
      <c r="I4" s="109" t="s">
        <v>7</v>
      </c>
      <c r="J4" s="110"/>
      <c r="K4" s="109" t="s">
        <v>8</v>
      </c>
      <c r="L4" s="110"/>
      <c r="M4" s="109" t="s">
        <v>9</v>
      </c>
      <c r="N4" s="110"/>
      <c r="O4" s="109" t="s">
        <v>10</v>
      </c>
      <c r="P4" s="110"/>
      <c r="Q4" s="109" t="s">
        <v>11</v>
      </c>
      <c r="R4" s="110"/>
      <c r="S4" s="109" t="s">
        <v>12</v>
      </c>
      <c r="T4" s="110"/>
      <c r="U4" s="109" t="s">
        <v>13</v>
      </c>
      <c r="V4" s="110"/>
      <c r="W4" s="109" t="s">
        <v>14</v>
      </c>
      <c r="X4" s="110"/>
      <c r="Y4" s="109" t="s">
        <v>15</v>
      </c>
      <c r="Z4" s="110"/>
      <c r="AA4" s="109" t="s">
        <v>16</v>
      </c>
      <c r="AB4" s="110"/>
      <c r="AC4" s="109" t="s">
        <v>17</v>
      </c>
      <c r="AD4" s="110"/>
      <c r="AE4" s="103" t="s">
        <v>18</v>
      </c>
      <c r="AF4" s="105"/>
      <c r="AG4" s="103" t="s">
        <v>19</v>
      </c>
      <c r="AH4" s="105"/>
      <c r="AI4" s="113" t="s">
        <v>20</v>
      </c>
      <c r="AJ4" s="114"/>
      <c r="AK4" s="113" t="s">
        <v>21</v>
      </c>
      <c r="AL4" s="114"/>
      <c r="AM4" s="113" t="s">
        <v>22</v>
      </c>
      <c r="AN4" s="114"/>
    </row>
    <row r="5" spans="1:40" s="73" customFormat="1" ht="55.5" customHeight="1">
      <c r="A5" s="108"/>
      <c r="B5" s="108"/>
      <c r="C5" s="79" t="s">
        <v>53</v>
      </c>
      <c r="D5" s="79" t="s">
        <v>54</v>
      </c>
      <c r="E5" s="79" t="s">
        <v>53</v>
      </c>
      <c r="F5" s="79" t="s">
        <v>54</v>
      </c>
      <c r="G5" s="79" t="s">
        <v>53</v>
      </c>
      <c r="H5" s="79" t="s">
        <v>54</v>
      </c>
      <c r="I5" s="79" t="s">
        <v>53</v>
      </c>
      <c r="J5" s="79" t="s">
        <v>54</v>
      </c>
      <c r="K5" s="79" t="s">
        <v>53</v>
      </c>
      <c r="L5" s="79" t="s">
        <v>54</v>
      </c>
      <c r="M5" s="79" t="s">
        <v>53</v>
      </c>
      <c r="N5" s="79" t="s">
        <v>54</v>
      </c>
      <c r="O5" s="79" t="s">
        <v>53</v>
      </c>
      <c r="P5" s="79" t="s">
        <v>54</v>
      </c>
      <c r="Q5" s="79" t="s">
        <v>53</v>
      </c>
      <c r="R5" s="79" t="s">
        <v>54</v>
      </c>
      <c r="S5" s="79" t="s">
        <v>53</v>
      </c>
      <c r="T5" s="79" t="s">
        <v>54</v>
      </c>
      <c r="U5" s="79" t="s">
        <v>53</v>
      </c>
      <c r="V5" s="79" t="s">
        <v>54</v>
      </c>
      <c r="W5" s="79" t="s">
        <v>53</v>
      </c>
      <c r="X5" s="79" t="s">
        <v>54</v>
      </c>
      <c r="Y5" s="79" t="s">
        <v>53</v>
      </c>
      <c r="Z5" s="79" t="s">
        <v>54</v>
      </c>
      <c r="AA5" s="79" t="s">
        <v>53</v>
      </c>
      <c r="AB5" s="79" t="s">
        <v>54</v>
      </c>
      <c r="AC5" s="79" t="s">
        <v>53</v>
      </c>
      <c r="AD5" s="79" t="s">
        <v>54</v>
      </c>
      <c r="AE5" s="79" t="s">
        <v>53</v>
      </c>
      <c r="AF5" s="79" t="s">
        <v>54</v>
      </c>
      <c r="AG5" s="79" t="s">
        <v>53</v>
      </c>
      <c r="AH5" s="79" t="s">
        <v>54</v>
      </c>
      <c r="AI5" s="79" t="s">
        <v>53</v>
      </c>
      <c r="AJ5" s="79" t="s">
        <v>54</v>
      </c>
      <c r="AK5" s="79" t="s">
        <v>53</v>
      </c>
      <c r="AL5" s="79" t="s">
        <v>54</v>
      </c>
      <c r="AM5" s="79" t="s">
        <v>53</v>
      </c>
      <c r="AN5" s="79" t="s">
        <v>54</v>
      </c>
    </row>
    <row r="6" spans="1:40" customFormat="1" ht="24.9" customHeight="1">
      <c r="A6" s="20">
        <v>1</v>
      </c>
      <c r="B6" s="31" t="s">
        <v>29</v>
      </c>
      <c r="C6" s="37">
        <v>0</v>
      </c>
      <c r="D6" s="37">
        <v>0</v>
      </c>
      <c r="E6" s="37">
        <v>0</v>
      </c>
      <c r="F6" s="37">
        <v>0</v>
      </c>
      <c r="G6" s="37">
        <v>0</v>
      </c>
      <c r="H6" s="37">
        <v>0</v>
      </c>
      <c r="I6" s="37">
        <v>0</v>
      </c>
      <c r="J6" s="37">
        <v>0</v>
      </c>
      <c r="K6" s="37">
        <v>0</v>
      </c>
      <c r="L6" s="37">
        <v>0</v>
      </c>
      <c r="M6" s="37">
        <v>2238007.7914815969</v>
      </c>
      <c r="N6" s="37">
        <v>2238007.7914815969</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2238007.7914815969</v>
      </c>
      <c r="AN6" s="34">
        <f t="shared" ref="AN6:AN22" si="1">D6+F6+H6+J6+L6+N6+P6+R6+T6+V6+X6+Z6+AB6+AD6+AF6+AH6+AJ6+AL6</f>
        <v>2238007.7914815969</v>
      </c>
    </row>
    <row r="7" spans="1:40" customFormat="1" ht="24.9" customHeight="1">
      <c r="A7" s="20">
        <v>2</v>
      </c>
      <c r="B7" s="31" t="s">
        <v>90</v>
      </c>
      <c r="C7" s="37">
        <v>29700.969209229843</v>
      </c>
      <c r="D7" s="37">
        <v>6217.1845319824788</v>
      </c>
      <c r="E7" s="37">
        <v>0</v>
      </c>
      <c r="F7" s="37">
        <v>0</v>
      </c>
      <c r="G7" s="37">
        <v>340468.43582790042</v>
      </c>
      <c r="H7" s="37">
        <v>90504.538654007571</v>
      </c>
      <c r="I7" s="37">
        <v>25788.847122395389</v>
      </c>
      <c r="J7" s="37">
        <v>4712.3500374384312</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395958.2521595257</v>
      </c>
      <c r="AN7" s="34">
        <f t="shared" si="1"/>
        <v>101434.07322342848</v>
      </c>
    </row>
    <row r="8" spans="1:40" customFormat="1" ht="24.9" customHeight="1">
      <c r="A8" s="20">
        <v>3</v>
      </c>
      <c r="B8" s="31" t="s">
        <v>35</v>
      </c>
      <c r="C8" s="37">
        <v>0</v>
      </c>
      <c r="D8" s="37">
        <v>0</v>
      </c>
      <c r="E8" s="37">
        <v>0</v>
      </c>
      <c r="F8" s="37">
        <v>0</v>
      </c>
      <c r="G8" s="37">
        <v>0</v>
      </c>
      <c r="H8" s="37">
        <v>0</v>
      </c>
      <c r="I8" s="37">
        <v>0</v>
      </c>
      <c r="J8" s="37">
        <v>0</v>
      </c>
      <c r="K8" s="37">
        <v>7496.3209315068498</v>
      </c>
      <c r="L8" s="37">
        <v>7496.32</v>
      </c>
      <c r="M8" s="37">
        <v>0</v>
      </c>
      <c r="N8" s="37">
        <v>0</v>
      </c>
      <c r="O8" s="37">
        <v>0</v>
      </c>
      <c r="P8" s="37">
        <v>0</v>
      </c>
      <c r="Q8" s="37">
        <v>0</v>
      </c>
      <c r="R8" s="37">
        <v>0</v>
      </c>
      <c r="S8" s="37">
        <v>0</v>
      </c>
      <c r="T8" s="37">
        <v>0</v>
      </c>
      <c r="U8" s="37">
        <v>0</v>
      </c>
      <c r="V8" s="37">
        <v>0</v>
      </c>
      <c r="W8" s="37">
        <v>0</v>
      </c>
      <c r="X8" s="37">
        <v>0</v>
      </c>
      <c r="Y8" s="37">
        <v>10027.397260273972</v>
      </c>
      <c r="Z8" s="37">
        <v>10027.397260273972</v>
      </c>
      <c r="AA8" s="37">
        <v>149014.49971878913</v>
      </c>
      <c r="AB8" s="37">
        <v>9750.81</v>
      </c>
      <c r="AC8" s="37">
        <v>2272.9952156887489</v>
      </c>
      <c r="AD8" s="37">
        <v>349.61</v>
      </c>
      <c r="AE8" s="37">
        <v>0</v>
      </c>
      <c r="AF8" s="37">
        <v>0</v>
      </c>
      <c r="AG8" s="37">
        <v>0</v>
      </c>
      <c r="AH8" s="37">
        <v>0</v>
      </c>
      <c r="AI8" s="37">
        <v>10147.346955043718</v>
      </c>
      <c r="AJ8" s="37">
        <v>7439.44</v>
      </c>
      <c r="AK8" s="37">
        <v>0</v>
      </c>
      <c r="AL8" s="37">
        <v>0</v>
      </c>
      <c r="AM8" s="34">
        <f t="shared" si="0"/>
        <v>178958.56008130242</v>
      </c>
      <c r="AN8" s="34">
        <f t="shared" si="1"/>
        <v>35063.577260273974</v>
      </c>
    </row>
    <row r="9" spans="1:40" customFormat="1" ht="24.9" customHeight="1">
      <c r="A9" s="20">
        <v>4</v>
      </c>
      <c r="B9" s="31" t="s">
        <v>30</v>
      </c>
      <c r="C9" s="37">
        <v>0</v>
      </c>
      <c r="D9" s="37">
        <v>0</v>
      </c>
      <c r="E9" s="37">
        <v>0</v>
      </c>
      <c r="F9" s="37">
        <v>0</v>
      </c>
      <c r="G9" s="37">
        <v>0</v>
      </c>
      <c r="H9" s="37">
        <v>0</v>
      </c>
      <c r="I9" s="37">
        <v>0</v>
      </c>
      <c r="J9" s="37">
        <v>0</v>
      </c>
      <c r="K9" s="37">
        <v>0</v>
      </c>
      <c r="L9" s="37">
        <v>0</v>
      </c>
      <c r="M9" s="37">
        <v>12995.519621954165</v>
      </c>
      <c r="N9" s="37">
        <v>11768.528413162956</v>
      </c>
      <c r="O9" s="37">
        <v>0</v>
      </c>
      <c r="P9" s="37">
        <v>0</v>
      </c>
      <c r="Q9" s="37">
        <v>0</v>
      </c>
      <c r="R9" s="37">
        <v>0</v>
      </c>
      <c r="S9" s="37">
        <v>0</v>
      </c>
      <c r="T9" s="37">
        <v>0</v>
      </c>
      <c r="U9" s="37">
        <v>0</v>
      </c>
      <c r="V9" s="37">
        <v>0</v>
      </c>
      <c r="W9" s="37">
        <v>0</v>
      </c>
      <c r="X9" s="37">
        <v>0</v>
      </c>
      <c r="Y9" s="37">
        <v>0</v>
      </c>
      <c r="Z9" s="37">
        <v>0</v>
      </c>
      <c r="AA9" s="37">
        <v>53953.146413087241</v>
      </c>
      <c r="AB9" s="37">
        <v>12115.12568038905</v>
      </c>
      <c r="AC9" s="37">
        <v>0</v>
      </c>
      <c r="AD9" s="37">
        <v>0</v>
      </c>
      <c r="AE9" s="37">
        <v>0</v>
      </c>
      <c r="AF9" s="37">
        <v>0</v>
      </c>
      <c r="AG9" s="37">
        <v>0</v>
      </c>
      <c r="AH9" s="37">
        <v>0</v>
      </c>
      <c r="AI9" s="37">
        <v>0</v>
      </c>
      <c r="AJ9" s="37">
        <v>0</v>
      </c>
      <c r="AK9" s="37">
        <v>0</v>
      </c>
      <c r="AL9" s="37">
        <v>0</v>
      </c>
      <c r="AM9" s="34">
        <f t="shared" si="0"/>
        <v>66948.666035041402</v>
      </c>
      <c r="AN9" s="34">
        <f t="shared" si="1"/>
        <v>23883.654093552006</v>
      </c>
    </row>
    <row r="10" spans="1:40" customFormat="1" ht="24.9" customHeight="1">
      <c r="A10" s="20">
        <v>5</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36999</v>
      </c>
      <c r="V10" s="37">
        <v>31245.946130136988</v>
      </c>
      <c r="W10" s="37">
        <v>0</v>
      </c>
      <c r="X10" s="37">
        <v>0</v>
      </c>
      <c r="Y10" s="37">
        <v>0</v>
      </c>
      <c r="Z10" s="37">
        <v>0</v>
      </c>
      <c r="AA10" s="37">
        <v>0</v>
      </c>
      <c r="AB10" s="37">
        <v>0</v>
      </c>
      <c r="AC10" s="37">
        <v>0</v>
      </c>
      <c r="AD10" s="37">
        <v>0</v>
      </c>
      <c r="AE10" s="37">
        <v>0</v>
      </c>
      <c r="AF10" s="37">
        <v>0</v>
      </c>
      <c r="AG10" s="37">
        <v>0</v>
      </c>
      <c r="AH10" s="37">
        <v>0</v>
      </c>
      <c r="AI10" s="37">
        <v>17651</v>
      </c>
      <c r="AJ10" s="37">
        <v>0</v>
      </c>
      <c r="AK10" s="37">
        <v>0</v>
      </c>
      <c r="AL10" s="37">
        <v>0</v>
      </c>
      <c r="AM10" s="34">
        <f t="shared" si="0"/>
        <v>54650</v>
      </c>
      <c r="AN10" s="34">
        <f t="shared" si="1"/>
        <v>31245.946130136988</v>
      </c>
    </row>
    <row r="11" spans="1:40" customFormat="1" ht="24.9" customHeight="1">
      <c r="A11" s="20">
        <v>6</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 customHeight="1">
      <c r="A12" s="20">
        <v>7</v>
      </c>
      <c r="B12" s="31" t="s">
        <v>88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 customHeight="1">
      <c r="A13" s="20">
        <v>8</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 customHeight="1">
      <c r="A14" s="20">
        <v>9</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 customHeight="1">
      <c r="A15" s="20">
        <v>10</v>
      </c>
      <c r="B15" s="31" t="s">
        <v>41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 customHeight="1">
      <c r="A16" s="20">
        <v>11</v>
      </c>
      <c r="B16" s="31" t="s">
        <v>39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 customHeight="1">
      <c r="A17" s="20">
        <v>12</v>
      </c>
      <c r="B17" s="31" t="s">
        <v>37</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 customHeight="1">
      <c r="A18" s="20">
        <v>13</v>
      </c>
      <c r="B18" s="31" t="s">
        <v>94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 customHeight="1">
      <c r="A19" s="20">
        <v>14</v>
      </c>
      <c r="B19" s="31" t="s">
        <v>28</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 customHeight="1">
      <c r="A20" s="20">
        <v>15</v>
      </c>
      <c r="B20" s="33" t="s">
        <v>33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 customHeight="1">
      <c r="A21" s="20">
        <v>16</v>
      </c>
      <c r="B21" s="33" t="s">
        <v>40</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4">
        <f t="shared" si="0"/>
        <v>0</v>
      </c>
      <c r="AN21" s="34">
        <f t="shared" si="1"/>
        <v>0</v>
      </c>
    </row>
    <row r="22" spans="1:40" customFormat="1" ht="24.9" customHeight="1">
      <c r="A22" s="20">
        <v>17</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3.8">
      <c r="A23" s="13"/>
      <c r="B23" s="6" t="s">
        <v>22</v>
      </c>
      <c r="C23" s="35">
        <f t="shared" ref="C23:AN23" si="2">SUM(C6:C22)</f>
        <v>29700.969209229843</v>
      </c>
      <c r="D23" s="35">
        <f t="shared" si="2"/>
        <v>6217.1845319824788</v>
      </c>
      <c r="E23" s="35">
        <f t="shared" si="2"/>
        <v>0</v>
      </c>
      <c r="F23" s="35">
        <f t="shared" si="2"/>
        <v>0</v>
      </c>
      <c r="G23" s="35">
        <f t="shared" si="2"/>
        <v>340468.43582790042</v>
      </c>
      <c r="H23" s="35">
        <f t="shared" si="2"/>
        <v>90504.538654007571</v>
      </c>
      <c r="I23" s="35">
        <f t="shared" si="2"/>
        <v>25788.847122395389</v>
      </c>
      <c r="J23" s="35">
        <f t="shared" si="2"/>
        <v>4712.3500374384312</v>
      </c>
      <c r="K23" s="35">
        <f t="shared" si="2"/>
        <v>7496.3209315068498</v>
      </c>
      <c r="L23" s="35">
        <f t="shared" si="2"/>
        <v>7496.32</v>
      </c>
      <c r="M23" s="35">
        <f t="shared" si="2"/>
        <v>2251003.3111035512</v>
      </c>
      <c r="N23" s="35">
        <f t="shared" si="2"/>
        <v>2249776.3198947599</v>
      </c>
      <c r="O23" s="35">
        <f t="shared" si="2"/>
        <v>0</v>
      </c>
      <c r="P23" s="35">
        <f t="shared" si="2"/>
        <v>0</v>
      </c>
      <c r="Q23" s="35">
        <f t="shared" si="2"/>
        <v>0</v>
      </c>
      <c r="R23" s="35">
        <f t="shared" si="2"/>
        <v>0</v>
      </c>
      <c r="S23" s="35">
        <f t="shared" si="2"/>
        <v>0</v>
      </c>
      <c r="T23" s="35">
        <f t="shared" si="2"/>
        <v>0</v>
      </c>
      <c r="U23" s="35">
        <f t="shared" si="2"/>
        <v>36999</v>
      </c>
      <c r="V23" s="35">
        <f t="shared" si="2"/>
        <v>31245.946130136988</v>
      </c>
      <c r="W23" s="35">
        <f t="shared" si="2"/>
        <v>0</v>
      </c>
      <c r="X23" s="35">
        <f t="shared" si="2"/>
        <v>0</v>
      </c>
      <c r="Y23" s="35">
        <f t="shared" si="2"/>
        <v>10027.397260273972</v>
      </c>
      <c r="Z23" s="35">
        <f t="shared" si="2"/>
        <v>10027.397260273972</v>
      </c>
      <c r="AA23" s="35">
        <f t="shared" si="2"/>
        <v>202967.64613187636</v>
      </c>
      <c r="AB23" s="35">
        <f t="shared" si="2"/>
        <v>21865.935680389048</v>
      </c>
      <c r="AC23" s="35">
        <f t="shared" si="2"/>
        <v>2272.9952156887489</v>
      </c>
      <c r="AD23" s="35">
        <f t="shared" si="2"/>
        <v>349.61</v>
      </c>
      <c r="AE23" s="35">
        <f t="shared" si="2"/>
        <v>0</v>
      </c>
      <c r="AF23" s="35">
        <f t="shared" si="2"/>
        <v>0</v>
      </c>
      <c r="AG23" s="35">
        <f t="shared" si="2"/>
        <v>0</v>
      </c>
      <c r="AH23" s="35">
        <f t="shared" si="2"/>
        <v>0</v>
      </c>
      <c r="AI23" s="35">
        <f t="shared" si="2"/>
        <v>27798.346955043718</v>
      </c>
      <c r="AJ23" s="35">
        <f t="shared" si="2"/>
        <v>7439.44</v>
      </c>
      <c r="AK23" s="35">
        <f t="shared" si="2"/>
        <v>0</v>
      </c>
      <c r="AL23" s="35">
        <f t="shared" si="2"/>
        <v>0</v>
      </c>
      <c r="AM23" s="35">
        <f t="shared" si="2"/>
        <v>2934523.2697574664</v>
      </c>
      <c r="AN23" s="35">
        <f t="shared" si="2"/>
        <v>2429635.0421889881</v>
      </c>
    </row>
    <row r="24" spans="1:40" ht="13.8">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6" spans="1:40" s="73" customFormat="1" ht="14.4">
      <c r="B26" s="74" t="s">
        <v>49</v>
      </c>
      <c r="AM26" s="75"/>
      <c r="AN26" s="75"/>
    </row>
    <row r="27" spans="1:40" s="73" customFormat="1" ht="12.75" customHeight="1">
      <c r="B27" s="118" t="s">
        <v>80</v>
      </c>
      <c r="C27" s="118"/>
      <c r="D27" s="118"/>
      <c r="E27" s="118"/>
      <c r="F27" s="118"/>
      <c r="G27" s="118"/>
      <c r="H27" s="118"/>
      <c r="I27" s="118"/>
      <c r="J27" s="118"/>
      <c r="K27" s="118"/>
      <c r="L27" s="118"/>
      <c r="M27" s="118"/>
      <c r="N27" s="118"/>
      <c r="O27" s="118"/>
      <c r="P27" s="118"/>
      <c r="Q27" s="118"/>
      <c r="R27" s="118"/>
    </row>
    <row r="28" spans="1:40" s="73" customFormat="1" ht="14.4">
      <c r="B28" s="60"/>
      <c r="C28" s="60"/>
      <c r="D28" s="60"/>
      <c r="E28" s="60"/>
      <c r="F28" s="60"/>
      <c r="G28" s="60"/>
      <c r="H28" s="60"/>
      <c r="I28" s="60"/>
      <c r="J28" s="60"/>
      <c r="K28" s="60"/>
      <c r="L28" s="60"/>
      <c r="M28" s="60"/>
      <c r="N28" s="60"/>
      <c r="AM28" s="75"/>
      <c r="AN28" s="75"/>
    </row>
    <row r="29" spans="1:40" s="73" customFormat="1" ht="14.4">
      <c r="B29" s="80" t="s">
        <v>81</v>
      </c>
    </row>
    <row r="30" spans="1:40" s="73" customFormat="1" ht="14.4">
      <c r="B30" s="80" t="s">
        <v>57</v>
      </c>
    </row>
  </sheetData>
  <sortState ref="B7:AN22">
    <sortCondition descending="1" ref="AM6:AM22"/>
  </sortState>
  <mergeCells count="23">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AN31"/>
  <sheetViews>
    <sheetView zoomScale="90" zoomScaleNormal="90" workbookViewId="0">
      <pane xSplit="2" ySplit="6" topLeftCell="C7" activePane="bottomRight" state="frozen"/>
      <selection pane="topRight"/>
      <selection pane="bottomLeft"/>
      <selection pane="bottomRight" activeCell="B5" sqref="B5:B6"/>
    </sheetView>
  </sheetViews>
  <sheetFormatPr defaultColWidth="9.109375" defaultRowHeight="13.2"/>
  <cols>
    <col min="1" max="1" width="4" style="12" customWidth="1"/>
    <col min="2" max="2" width="47.44140625" style="12" customWidth="1"/>
    <col min="3" max="6" width="9.6640625" style="12" customWidth="1"/>
    <col min="7" max="7" width="12" style="12" customWidth="1"/>
    <col min="8" max="8" width="11.88671875" style="12" customWidth="1"/>
    <col min="9" max="9" width="12.109375" style="12" customWidth="1"/>
    <col min="10" max="10" width="10.109375" style="12" bestFit="1" customWidth="1"/>
    <col min="11" max="12" width="9.6640625" style="12" customWidth="1"/>
    <col min="13" max="13" width="10.88671875" style="12" customWidth="1"/>
    <col min="14" max="14" width="11.5546875" style="12" customWidth="1"/>
    <col min="15" max="20" width="9.6640625" style="12" customWidth="1"/>
    <col min="21" max="21" width="11" style="12" customWidth="1"/>
    <col min="22" max="26" width="9.6640625" style="12" customWidth="1"/>
    <col min="27" max="27" width="11.88671875" style="12" customWidth="1"/>
    <col min="28" max="28" width="12.6640625" style="12" customWidth="1"/>
    <col min="29" max="38" width="9.6640625" style="12" customWidth="1"/>
    <col min="39" max="39" width="12.6640625" style="12" customWidth="1"/>
    <col min="40" max="40" width="11.88671875" style="12" customWidth="1"/>
    <col min="41" max="16384" width="9.109375" style="12"/>
  </cols>
  <sheetData>
    <row r="1" spans="1:40" s="73" customFormat="1" ht="19.5" customHeight="1">
      <c r="A1" s="74" t="s">
        <v>82</v>
      </c>
      <c r="B1" s="77"/>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7"/>
    </row>
    <row r="2" spans="1:40" s="73" customFormat="1" ht="19.5" customHeight="1">
      <c r="A2" s="74" t="str">
        <f>'Accept. Re. Earned Premiums'!A2</f>
        <v>Reporting period: 1 January 2019 - 31 December 2019</v>
      </c>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7"/>
    </row>
    <row r="3" spans="1:40" s="73" customFormat="1" ht="19.5" customHeight="1">
      <c r="A3" s="74"/>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19.5" customHeight="1">
      <c r="A4" s="61" t="s">
        <v>73</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1:40" s="73" customFormat="1" ht="94.5" customHeight="1">
      <c r="A5" s="106" t="s">
        <v>0</v>
      </c>
      <c r="B5" s="106" t="s">
        <v>3</v>
      </c>
      <c r="C5" s="116" t="s">
        <v>4</v>
      </c>
      <c r="D5" s="116"/>
      <c r="E5" s="109" t="s">
        <v>5</v>
      </c>
      <c r="F5" s="110"/>
      <c r="G5" s="109" t="s">
        <v>6</v>
      </c>
      <c r="H5" s="110"/>
      <c r="I5" s="109" t="s">
        <v>7</v>
      </c>
      <c r="J5" s="110"/>
      <c r="K5" s="109" t="s">
        <v>8</v>
      </c>
      <c r="L5" s="110"/>
      <c r="M5" s="109" t="s">
        <v>9</v>
      </c>
      <c r="N5" s="110"/>
      <c r="O5" s="109" t="s">
        <v>10</v>
      </c>
      <c r="P5" s="110"/>
      <c r="Q5" s="109" t="s">
        <v>11</v>
      </c>
      <c r="R5" s="110"/>
      <c r="S5" s="109" t="s">
        <v>12</v>
      </c>
      <c r="T5" s="110"/>
      <c r="U5" s="109" t="s">
        <v>13</v>
      </c>
      <c r="V5" s="110"/>
      <c r="W5" s="109" t="s">
        <v>14</v>
      </c>
      <c r="X5" s="110"/>
      <c r="Y5" s="109" t="s">
        <v>15</v>
      </c>
      <c r="Z5" s="110"/>
      <c r="AA5" s="109" t="s">
        <v>16</v>
      </c>
      <c r="AB5" s="110"/>
      <c r="AC5" s="109" t="s">
        <v>17</v>
      </c>
      <c r="AD5" s="110"/>
      <c r="AE5" s="103" t="s">
        <v>18</v>
      </c>
      <c r="AF5" s="105"/>
      <c r="AG5" s="103" t="s">
        <v>19</v>
      </c>
      <c r="AH5" s="105"/>
      <c r="AI5" s="113" t="s">
        <v>20</v>
      </c>
      <c r="AJ5" s="114"/>
      <c r="AK5" s="113" t="s">
        <v>21</v>
      </c>
      <c r="AL5" s="114"/>
      <c r="AM5" s="113" t="s">
        <v>22</v>
      </c>
      <c r="AN5" s="114"/>
    </row>
    <row r="6" spans="1:40" s="73" customFormat="1" ht="45.75" customHeight="1">
      <c r="A6" s="108"/>
      <c r="B6" s="108"/>
      <c r="C6" s="99" t="s">
        <v>59</v>
      </c>
      <c r="D6" s="99" t="s">
        <v>60</v>
      </c>
      <c r="E6" s="99" t="s">
        <v>59</v>
      </c>
      <c r="F6" s="99" t="s">
        <v>60</v>
      </c>
      <c r="G6" s="99" t="s">
        <v>59</v>
      </c>
      <c r="H6" s="99" t="s">
        <v>60</v>
      </c>
      <c r="I6" s="99" t="s">
        <v>59</v>
      </c>
      <c r="J6" s="99" t="s">
        <v>60</v>
      </c>
      <c r="K6" s="99" t="s">
        <v>59</v>
      </c>
      <c r="L6" s="99" t="s">
        <v>60</v>
      </c>
      <c r="M6" s="99" t="s">
        <v>59</v>
      </c>
      <c r="N6" s="99" t="s">
        <v>60</v>
      </c>
      <c r="O6" s="99" t="s">
        <v>59</v>
      </c>
      <c r="P6" s="99" t="s">
        <v>60</v>
      </c>
      <c r="Q6" s="99" t="s">
        <v>59</v>
      </c>
      <c r="R6" s="99" t="s">
        <v>60</v>
      </c>
      <c r="S6" s="99" t="s">
        <v>59</v>
      </c>
      <c r="T6" s="99" t="s">
        <v>60</v>
      </c>
      <c r="U6" s="99" t="s">
        <v>59</v>
      </c>
      <c r="V6" s="99" t="s">
        <v>60</v>
      </c>
      <c r="W6" s="99" t="s">
        <v>59</v>
      </c>
      <c r="X6" s="99" t="s">
        <v>60</v>
      </c>
      <c r="Y6" s="99" t="s">
        <v>59</v>
      </c>
      <c r="Z6" s="99" t="s">
        <v>60</v>
      </c>
      <c r="AA6" s="99" t="s">
        <v>59</v>
      </c>
      <c r="AB6" s="99" t="s">
        <v>60</v>
      </c>
      <c r="AC6" s="99" t="s">
        <v>59</v>
      </c>
      <c r="AD6" s="99" t="s">
        <v>60</v>
      </c>
      <c r="AE6" s="99" t="s">
        <v>59</v>
      </c>
      <c r="AF6" s="99" t="s">
        <v>60</v>
      </c>
      <c r="AG6" s="99" t="s">
        <v>59</v>
      </c>
      <c r="AH6" s="99" t="s">
        <v>60</v>
      </c>
      <c r="AI6" s="99" t="s">
        <v>59</v>
      </c>
      <c r="AJ6" s="99" t="s">
        <v>60</v>
      </c>
      <c r="AK6" s="99" t="s">
        <v>59</v>
      </c>
      <c r="AL6" s="99" t="s">
        <v>60</v>
      </c>
      <c r="AM6" s="99" t="s">
        <v>59</v>
      </c>
      <c r="AN6" s="99" t="s">
        <v>60</v>
      </c>
    </row>
    <row r="7" spans="1:40" customFormat="1" ht="24.9" customHeight="1">
      <c r="A7" s="20">
        <v>1</v>
      </c>
      <c r="B7" s="31" t="s">
        <v>90</v>
      </c>
      <c r="C7" s="37">
        <v>90000</v>
      </c>
      <c r="D7" s="37">
        <v>90000</v>
      </c>
      <c r="E7" s="37">
        <v>0</v>
      </c>
      <c r="F7" s="37">
        <v>0</v>
      </c>
      <c r="G7" s="37">
        <v>0</v>
      </c>
      <c r="H7" s="37">
        <v>0</v>
      </c>
      <c r="I7" s="37">
        <v>1274206.2999999998</v>
      </c>
      <c r="J7" s="37">
        <v>244532.24250196014</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ref="AM7:AM23" si="0">C7+E7+G7+I7+K7+M7+O7+Q7+S7+U7+W7+Y7+AA7+AC7+AE7+AG7+AI7+AK7</f>
        <v>1364206.2999999998</v>
      </c>
      <c r="AN7" s="34">
        <f t="shared" ref="AN7:AN23" si="1">D7+F7+H7+J7+L7+N7+P7+R7+T7+V7+X7+Z7+AB7+AD7+AF7+AH7+AJ7+AL7</f>
        <v>334532.24250196014</v>
      </c>
    </row>
    <row r="8" spans="1:40" customFormat="1" ht="24.9" customHeight="1">
      <c r="A8" s="20">
        <v>2</v>
      </c>
      <c r="B8" s="31" t="s">
        <v>29</v>
      </c>
      <c r="C8" s="37">
        <v>0</v>
      </c>
      <c r="D8" s="37">
        <v>0</v>
      </c>
      <c r="E8" s="37">
        <v>0</v>
      </c>
      <c r="F8" s="37">
        <v>0</v>
      </c>
      <c r="G8" s="37">
        <v>0</v>
      </c>
      <c r="H8" s="37">
        <v>0</v>
      </c>
      <c r="I8" s="37">
        <v>0</v>
      </c>
      <c r="J8" s="37">
        <v>0</v>
      </c>
      <c r="K8" s="37">
        <v>0</v>
      </c>
      <c r="L8" s="37">
        <v>0</v>
      </c>
      <c r="M8" s="37">
        <v>122812.04073529413</v>
      </c>
      <c r="N8" s="37">
        <v>122812.04073529413</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si="0"/>
        <v>122812.04073529413</v>
      </c>
      <c r="AN8" s="34">
        <f t="shared" si="1"/>
        <v>122812.04073529413</v>
      </c>
    </row>
    <row r="9" spans="1:40" customFormat="1" ht="24.9" customHeight="1">
      <c r="A9" s="20">
        <v>3</v>
      </c>
      <c r="B9" s="31" t="s">
        <v>35</v>
      </c>
      <c r="C9" s="37">
        <v>0</v>
      </c>
      <c r="D9" s="37">
        <v>0</v>
      </c>
      <c r="E9" s="37">
        <v>0</v>
      </c>
      <c r="F9" s="37">
        <v>0</v>
      </c>
      <c r="G9" s="37">
        <v>0</v>
      </c>
      <c r="H9" s="37">
        <v>0</v>
      </c>
      <c r="I9" s="37">
        <v>0</v>
      </c>
      <c r="J9" s="37">
        <v>0</v>
      </c>
      <c r="K9" s="37">
        <v>12602.459999999997</v>
      </c>
      <c r="L9" s="37">
        <v>12602.459999999997</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-3.1752378504279477E-14</v>
      </c>
      <c r="AJ9" s="37">
        <v>-3.1752378504279477E-14</v>
      </c>
      <c r="AK9" s="37">
        <v>0</v>
      </c>
      <c r="AL9" s="37">
        <v>0</v>
      </c>
      <c r="AM9" s="34">
        <f t="shared" si="0"/>
        <v>12602.459999999997</v>
      </c>
      <c r="AN9" s="34">
        <f t="shared" si="1"/>
        <v>12602.459999999997</v>
      </c>
    </row>
    <row r="10" spans="1:40" customFormat="1" ht="24.9" customHeight="1">
      <c r="A10" s="20">
        <v>4</v>
      </c>
      <c r="B10" s="31" t="s">
        <v>30</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customFormat="1" ht="24.9" customHeight="1">
      <c r="A11" s="20">
        <v>5</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 customHeight="1">
      <c r="A12" s="20">
        <v>6</v>
      </c>
      <c r="B12" s="31" t="s">
        <v>88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 customHeight="1">
      <c r="A13" s="20">
        <v>7</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 customHeight="1">
      <c r="A14" s="20">
        <v>8</v>
      </c>
      <c r="B14" s="31" t="s">
        <v>36</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 customHeight="1">
      <c r="A15" s="20">
        <v>9</v>
      </c>
      <c r="B15" s="31" t="s">
        <v>32</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 customHeight="1">
      <c r="A16" s="20">
        <v>10</v>
      </c>
      <c r="B16" s="31" t="s">
        <v>41</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 customHeight="1">
      <c r="A17" s="20">
        <v>11</v>
      </c>
      <c r="B17" s="31" t="s">
        <v>39</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 customHeight="1">
      <c r="A18" s="20">
        <v>12</v>
      </c>
      <c r="B18" s="31" t="s">
        <v>37</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 customHeight="1">
      <c r="A19" s="20">
        <v>13</v>
      </c>
      <c r="B19" s="31" t="s">
        <v>94</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 customHeight="1">
      <c r="A20" s="20">
        <v>14</v>
      </c>
      <c r="B20" s="31" t="s">
        <v>28</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 customHeight="1">
      <c r="A21" s="20">
        <v>15</v>
      </c>
      <c r="B21" s="33" t="s">
        <v>33</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 customHeight="1">
      <c r="A22" s="20">
        <v>16</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 customHeight="1">
      <c r="A23" s="20">
        <v>17</v>
      </c>
      <c r="B23" s="33" t="s">
        <v>40</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13.8">
      <c r="A24" s="13"/>
      <c r="B24" s="6" t="s">
        <v>22</v>
      </c>
      <c r="C24" s="39">
        <f t="shared" ref="C24:AL24" si="2">SUM(C7:C23)</f>
        <v>90000</v>
      </c>
      <c r="D24" s="39">
        <f t="shared" si="2"/>
        <v>90000</v>
      </c>
      <c r="E24" s="39">
        <f t="shared" si="2"/>
        <v>0</v>
      </c>
      <c r="F24" s="39">
        <f t="shared" si="2"/>
        <v>0</v>
      </c>
      <c r="G24" s="39">
        <f t="shared" si="2"/>
        <v>0</v>
      </c>
      <c r="H24" s="39">
        <f t="shared" si="2"/>
        <v>0</v>
      </c>
      <c r="I24" s="39">
        <f t="shared" si="2"/>
        <v>1274206.2999999998</v>
      </c>
      <c r="J24" s="39">
        <f t="shared" si="2"/>
        <v>244532.24250196014</v>
      </c>
      <c r="K24" s="39">
        <f t="shared" si="2"/>
        <v>12602.459999999997</v>
      </c>
      <c r="L24" s="39">
        <f t="shared" si="2"/>
        <v>12602.459999999997</v>
      </c>
      <c r="M24" s="39">
        <f t="shared" si="2"/>
        <v>122812.04073529413</v>
      </c>
      <c r="N24" s="39">
        <f t="shared" si="2"/>
        <v>122812.04073529413</v>
      </c>
      <c r="O24" s="39">
        <f t="shared" si="2"/>
        <v>0</v>
      </c>
      <c r="P24" s="39">
        <f t="shared" si="2"/>
        <v>0</v>
      </c>
      <c r="Q24" s="39">
        <f t="shared" si="2"/>
        <v>0</v>
      </c>
      <c r="R24" s="39">
        <f t="shared" si="2"/>
        <v>0</v>
      </c>
      <c r="S24" s="39">
        <f t="shared" si="2"/>
        <v>0</v>
      </c>
      <c r="T24" s="39">
        <f t="shared" si="2"/>
        <v>0</v>
      </c>
      <c r="U24" s="39">
        <f t="shared" si="2"/>
        <v>0</v>
      </c>
      <c r="V24" s="39">
        <f t="shared" si="2"/>
        <v>0</v>
      </c>
      <c r="W24" s="39">
        <f t="shared" si="2"/>
        <v>0</v>
      </c>
      <c r="X24" s="39">
        <f t="shared" si="2"/>
        <v>0</v>
      </c>
      <c r="Y24" s="39">
        <f t="shared" si="2"/>
        <v>0</v>
      </c>
      <c r="Z24" s="39">
        <f t="shared" si="2"/>
        <v>0</v>
      </c>
      <c r="AA24" s="39">
        <f t="shared" si="2"/>
        <v>0</v>
      </c>
      <c r="AB24" s="39">
        <f t="shared" si="2"/>
        <v>0</v>
      </c>
      <c r="AC24" s="39">
        <f t="shared" si="2"/>
        <v>0</v>
      </c>
      <c r="AD24" s="39">
        <f t="shared" si="2"/>
        <v>0</v>
      </c>
      <c r="AE24" s="39">
        <f t="shared" si="2"/>
        <v>0</v>
      </c>
      <c r="AF24" s="39">
        <f t="shared" si="2"/>
        <v>0</v>
      </c>
      <c r="AG24" s="39">
        <f t="shared" si="2"/>
        <v>0</v>
      </c>
      <c r="AH24" s="39">
        <f t="shared" si="2"/>
        <v>0</v>
      </c>
      <c r="AI24" s="39">
        <f t="shared" si="2"/>
        <v>-3.1752378504279477E-14</v>
      </c>
      <c r="AJ24" s="39">
        <f t="shared" si="2"/>
        <v>-3.1752378504279477E-14</v>
      </c>
      <c r="AK24" s="39">
        <f t="shared" si="2"/>
        <v>0</v>
      </c>
      <c r="AL24" s="39">
        <f t="shared" si="2"/>
        <v>0</v>
      </c>
      <c r="AM24" s="35">
        <f t="shared" ref="AM24" si="3">C24+E24+G24+I24+K24+M24+O24+Q24+S24+U24+W24+Y24+AA24+AC24+AE24+AG24+AI24+AK24</f>
        <v>1499620.8007352939</v>
      </c>
      <c r="AN24" s="35">
        <f t="shared" ref="AN24" si="4">D24+F24+H24+J24+L24+N24+P24+R24+T24+V24+X24+Z24+AB24+AD24+AF24+AH24+AJ24+AL24</f>
        <v>469946.74323725427</v>
      </c>
    </row>
    <row r="25" spans="1:40" ht="13.8">
      <c r="A25" s="45"/>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7" spans="1:40" s="73" customFormat="1" ht="14.4">
      <c r="B27" s="73" t="s">
        <v>49</v>
      </c>
    </row>
    <row r="28" spans="1:40" s="73" customFormat="1" ht="14.4">
      <c r="B28" s="73" t="s">
        <v>83</v>
      </c>
    </row>
    <row r="29" spans="1:40" s="73" customFormat="1" ht="14.4"/>
    <row r="30" spans="1:40" s="73" customFormat="1" ht="14.4">
      <c r="B30" s="73" t="s">
        <v>84</v>
      </c>
    </row>
    <row r="31" spans="1:40" s="73" customFormat="1" ht="14.4">
      <c r="B31" s="73" t="s">
        <v>85</v>
      </c>
    </row>
  </sheetData>
  <sortState ref="B7:AN23">
    <sortCondition descending="1" ref="AM7:AM23"/>
  </sortState>
  <mergeCells count="21">
    <mergeCell ref="Y5:Z5"/>
    <mergeCell ref="AM5:AN5"/>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N32"/>
  <sheetViews>
    <sheetView zoomScale="90" zoomScaleNormal="90" workbookViewId="0">
      <pane xSplit="2" ySplit="6" topLeftCell="C7" activePane="bottomRight" state="frozen"/>
      <selection pane="topRight" activeCell="C1" sqref="C1"/>
      <selection pane="bottomLeft" activeCell="A7" sqref="A7"/>
      <selection pane="bottomRight" activeCell="B5" sqref="B5:B6"/>
    </sheetView>
  </sheetViews>
  <sheetFormatPr defaultColWidth="9.109375" defaultRowHeight="13.2"/>
  <cols>
    <col min="1" max="1" width="3.6640625" style="9" customWidth="1"/>
    <col min="2" max="2" width="50.88671875" style="9" customWidth="1"/>
    <col min="3" max="3" width="20.33203125" style="9" customWidth="1"/>
    <col min="4" max="4" width="18.44140625" style="9" customWidth="1"/>
    <col min="5" max="40" width="15.88671875" style="9" customWidth="1"/>
    <col min="41" max="16384" width="9.109375" style="9"/>
  </cols>
  <sheetData>
    <row r="1" spans="1:40" s="73" customFormat="1" ht="14.4">
      <c r="A1" s="115" t="s">
        <v>86</v>
      </c>
      <c r="B1" s="115"/>
      <c r="C1" s="115"/>
      <c r="D1" s="115"/>
      <c r="E1" s="115"/>
      <c r="F1" s="115"/>
      <c r="G1" s="115"/>
      <c r="H1" s="115"/>
      <c r="I1" s="115"/>
      <c r="J1" s="115"/>
      <c r="K1" s="115"/>
      <c r="L1" s="115"/>
      <c r="M1" s="74"/>
      <c r="N1" s="74"/>
      <c r="O1" s="74"/>
      <c r="P1" s="74"/>
      <c r="Q1" s="74"/>
      <c r="R1" s="74"/>
      <c r="S1" s="74"/>
    </row>
    <row r="2" spans="1:40" s="73" customFormat="1" ht="14.4">
      <c r="A2" s="88"/>
      <c r="B2" s="88"/>
      <c r="C2" s="88"/>
      <c r="D2" s="88"/>
      <c r="E2" s="88"/>
      <c r="F2" s="88"/>
      <c r="G2" s="88"/>
      <c r="H2" s="88"/>
      <c r="I2" s="88"/>
      <c r="J2" s="88"/>
      <c r="K2" s="88"/>
      <c r="L2" s="88"/>
      <c r="M2" s="74"/>
      <c r="N2" s="74"/>
      <c r="O2" s="74"/>
      <c r="P2" s="74"/>
      <c r="Q2" s="74"/>
      <c r="R2" s="74"/>
      <c r="S2" s="74"/>
    </row>
    <row r="3" spans="1:40" s="73" customFormat="1" ht="14.4">
      <c r="A3" s="88" t="str">
        <f>'Accept. Re. Earned Premiums'!A2</f>
        <v>Reporting period: 1 January 2019 - 31 December 2019</v>
      </c>
      <c r="B3" s="81"/>
      <c r="C3" s="81"/>
      <c r="D3" s="81"/>
      <c r="E3" s="81"/>
      <c r="F3" s="81"/>
      <c r="G3" s="81"/>
      <c r="H3" s="81"/>
      <c r="I3" s="81"/>
      <c r="J3" s="81"/>
      <c r="K3" s="81"/>
      <c r="L3" s="81"/>
    </row>
    <row r="4" spans="1:40" s="73" customFormat="1" ht="15" customHeight="1">
      <c r="A4" s="61" t="s">
        <v>73</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0" s="73" customFormat="1" ht="90" customHeight="1">
      <c r="A5" s="106" t="s">
        <v>0</v>
      </c>
      <c r="B5" s="106" t="s">
        <v>3</v>
      </c>
      <c r="C5" s="116" t="s">
        <v>4</v>
      </c>
      <c r="D5" s="116"/>
      <c r="E5" s="109" t="s">
        <v>5</v>
      </c>
      <c r="F5" s="110"/>
      <c r="G5" s="109" t="s">
        <v>6</v>
      </c>
      <c r="H5" s="110"/>
      <c r="I5" s="109" t="s">
        <v>7</v>
      </c>
      <c r="J5" s="110"/>
      <c r="K5" s="109" t="s">
        <v>8</v>
      </c>
      <c r="L5" s="110"/>
      <c r="M5" s="109" t="s">
        <v>9</v>
      </c>
      <c r="N5" s="110"/>
      <c r="O5" s="109" t="s">
        <v>10</v>
      </c>
      <c r="P5" s="110"/>
      <c r="Q5" s="109" t="s">
        <v>11</v>
      </c>
      <c r="R5" s="110"/>
      <c r="S5" s="109" t="s">
        <v>12</v>
      </c>
      <c r="T5" s="110"/>
      <c r="U5" s="109" t="s">
        <v>13</v>
      </c>
      <c r="V5" s="110"/>
      <c r="W5" s="109" t="s">
        <v>14</v>
      </c>
      <c r="X5" s="110"/>
      <c r="Y5" s="109" t="s">
        <v>15</v>
      </c>
      <c r="Z5" s="110"/>
      <c r="AA5" s="109" t="s">
        <v>16</v>
      </c>
      <c r="AB5" s="110"/>
      <c r="AC5" s="109" t="s">
        <v>17</v>
      </c>
      <c r="AD5" s="110"/>
      <c r="AE5" s="103" t="s">
        <v>18</v>
      </c>
      <c r="AF5" s="105"/>
      <c r="AG5" s="103" t="s">
        <v>19</v>
      </c>
      <c r="AH5" s="105"/>
      <c r="AI5" s="113" t="s">
        <v>20</v>
      </c>
      <c r="AJ5" s="114"/>
      <c r="AK5" s="113" t="s">
        <v>21</v>
      </c>
      <c r="AL5" s="114"/>
      <c r="AM5" s="113" t="s">
        <v>22</v>
      </c>
      <c r="AN5" s="114"/>
    </row>
    <row r="6" spans="1:40" s="73" customFormat="1" ht="93" customHeight="1">
      <c r="A6" s="108"/>
      <c r="B6" s="108"/>
      <c r="C6" s="72" t="s">
        <v>65</v>
      </c>
      <c r="D6" s="72" t="s">
        <v>66</v>
      </c>
      <c r="E6" s="72" t="s">
        <v>65</v>
      </c>
      <c r="F6" s="72" t="s">
        <v>66</v>
      </c>
      <c r="G6" s="72" t="s">
        <v>65</v>
      </c>
      <c r="H6" s="72" t="s">
        <v>66</v>
      </c>
      <c r="I6" s="72" t="s">
        <v>65</v>
      </c>
      <c r="J6" s="72" t="s">
        <v>66</v>
      </c>
      <c r="K6" s="72" t="s">
        <v>65</v>
      </c>
      <c r="L6" s="72" t="s">
        <v>66</v>
      </c>
      <c r="M6" s="72" t="s">
        <v>65</v>
      </c>
      <c r="N6" s="72" t="s">
        <v>66</v>
      </c>
      <c r="O6" s="72" t="s">
        <v>65</v>
      </c>
      <c r="P6" s="72" t="s">
        <v>66</v>
      </c>
      <c r="Q6" s="72" t="s">
        <v>65</v>
      </c>
      <c r="R6" s="72" t="s">
        <v>66</v>
      </c>
      <c r="S6" s="72" t="s">
        <v>65</v>
      </c>
      <c r="T6" s="72" t="s">
        <v>66</v>
      </c>
      <c r="U6" s="72" t="s">
        <v>65</v>
      </c>
      <c r="V6" s="72" t="s">
        <v>66</v>
      </c>
      <c r="W6" s="72" t="s">
        <v>65</v>
      </c>
      <c r="X6" s="72" t="s">
        <v>66</v>
      </c>
      <c r="Y6" s="72" t="s">
        <v>65</v>
      </c>
      <c r="Z6" s="72" t="s">
        <v>66</v>
      </c>
      <c r="AA6" s="72" t="s">
        <v>65</v>
      </c>
      <c r="AB6" s="72" t="s">
        <v>66</v>
      </c>
      <c r="AC6" s="72" t="s">
        <v>65</v>
      </c>
      <c r="AD6" s="72" t="s">
        <v>66</v>
      </c>
      <c r="AE6" s="72" t="s">
        <v>65</v>
      </c>
      <c r="AF6" s="72" t="s">
        <v>66</v>
      </c>
      <c r="AG6" s="72" t="s">
        <v>65</v>
      </c>
      <c r="AH6" s="72" t="s">
        <v>66</v>
      </c>
      <c r="AI6" s="72" t="s">
        <v>65</v>
      </c>
      <c r="AJ6" s="72" t="s">
        <v>66</v>
      </c>
      <c r="AK6" s="72" t="s">
        <v>65</v>
      </c>
      <c r="AL6" s="72" t="s">
        <v>66</v>
      </c>
      <c r="AM6" s="72" t="s">
        <v>65</v>
      </c>
      <c r="AN6" s="72" t="s">
        <v>66</v>
      </c>
    </row>
    <row r="7" spans="1:40" ht="24.9" customHeight="1">
      <c r="A7" s="20">
        <v>1</v>
      </c>
      <c r="B7" s="31" t="s">
        <v>90</v>
      </c>
      <c r="C7" s="32">
        <v>88667.318064686187</v>
      </c>
      <c r="D7" s="32">
        <v>88667.318064686187</v>
      </c>
      <c r="E7" s="32">
        <v>0</v>
      </c>
      <c r="F7" s="32">
        <v>0</v>
      </c>
      <c r="G7" s="32">
        <v>7281.0122743033544</v>
      </c>
      <c r="H7" s="32">
        <v>7281.0122743033544</v>
      </c>
      <c r="I7" s="32">
        <v>608437.00326446001</v>
      </c>
      <c r="J7" s="32">
        <v>97471.09326445988</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4">
        <f t="shared" ref="AM7:AM23" si="0">C7+E7+G7+I7+K7+M7+O7+Q7+S7+U7+W7+Y7+AA7+AC7+AE7+AG7+AI7+AK7</f>
        <v>704385.33360344952</v>
      </c>
      <c r="AN7" s="34">
        <f t="shared" ref="AN7:AN23" si="1">D7+F7+H7+J7+L7+N7+P7+R7+T7+V7+X7+Z7+AB7+AD7+AF7+AH7+AJ7+AL7</f>
        <v>193419.42360344942</v>
      </c>
    </row>
    <row r="8" spans="1:40" ht="24.9" customHeight="1">
      <c r="A8" s="20">
        <v>2</v>
      </c>
      <c r="B8" s="31" t="s">
        <v>29</v>
      </c>
      <c r="C8" s="32">
        <v>0</v>
      </c>
      <c r="D8" s="32">
        <v>0</v>
      </c>
      <c r="E8" s="32">
        <v>0</v>
      </c>
      <c r="F8" s="32">
        <v>0</v>
      </c>
      <c r="G8" s="32">
        <v>0</v>
      </c>
      <c r="H8" s="32">
        <v>0</v>
      </c>
      <c r="I8" s="32">
        <v>0</v>
      </c>
      <c r="J8" s="32">
        <v>0</v>
      </c>
      <c r="K8" s="32">
        <v>0</v>
      </c>
      <c r="L8" s="32">
        <v>0</v>
      </c>
      <c r="M8" s="32">
        <v>130580.12283088236</v>
      </c>
      <c r="N8" s="32">
        <v>130580.12283088236</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4">
        <f t="shared" si="0"/>
        <v>130580.12283088236</v>
      </c>
      <c r="AN8" s="34">
        <f t="shared" si="1"/>
        <v>130580.12283088236</v>
      </c>
    </row>
    <row r="9" spans="1:40" ht="24.9" customHeight="1">
      <c r="A9" s="20">
        <v>3</v>
      </c>
      <c r="B9" s="31" t="s">
        <v>35</v>
      </c>
      <c r="C9" s="32">
        <v>0</v>
      </c>
      <c r="D9" s="32">
        <v>0</v>
      </c>
      <c r="E9" s="32">
        <v>0</v>
      </c>
      <c r="F9" s="32">
        <v>0</v>
      </c>
      <c r="G9" s="32">
        <v>0</v>
      </c>
      <c r="H9" s="32">
        <v>0</v>
      </c>
      <c r="I9" s="32">
        <v>0</v>
      </c>
      <c r="J9" s="32">
        <v>0</v>
      </c>
      <c r="K9" s="32">
        <v>-6951.1100000000006</v>
      </c>
      <c r="L9" s="32">
        <v>-6951.1100000000006</v>
      </c>
      <c r="M9" s="32">
        <v>0</v>
      </c>
      <c r="N9" s="32">
        <v>0</v>
      </c>
      <c r="O9" s="32">
        <v>0</v>
      </c>
      <c r="P9" s="32">
        <v>0</v>
      </c>
      <c r="Q9" s="32">
        <v>0</v>
      </c>
      <c r="R9" s="32">
        <v>0</v>
      </c>
      <c r="S9" s="32">
        <v>0</v>
      </c>
      <c r="T9" s="32">
        <v>0</v>
      </c>
      <c r="U9" s="32">
        <v>0</v>
      </c>
      <c r="V9" s="32">
        <v>0</v>
      </c>
      <c r="W9" s="32">
        <v>0</v>
      </c>
      <c r="X9" s="32">
        <v>0</v>
      </c>
      <c r="Y9" s="32">
        <v>1000</v>
      </c>
      <c r="Z9" s="32">
        <v>1000</v>
      </c>
      <c r="AA9" s="32">
        <v>6819.67</v>
      </c>
      <c r="AB9" s="32">
        <v>565.02999999999975</v>
      </c>
      <c r="AC9" s="32">
        <v>-0.51</v>
      </c>
      <c r="AD9" s="32">
        <v>-0.51</v>
      </c>
      <c r="AE9" s="32">
        <v>0</v>
      </c>
      <c r="AF9" s="32">
        <v>0</v>
      </c>
      <c r="AG9" s="32">
        <v>0</v>
      </c>
      <c r="AH9" s="32">
        <v>0</v>
      </c>
      <c r="AI9" s="32">
        <v>-1.41</v>
      </c>
      <c r="AJ9" s="32">
        <v>-1.41</v>
      </c>
      <c r="AK9" s="32">
        <v>0</v>
      </c>
      <c r="AL9" s="32">
        <v>0</v>
      </c>
      <c r="AM9" s="34">
        <f t="shared" si="0"/>
        <v>866.63999999999953</v>
      </c>
      <c r="AN9" s="34">
        <f t="shared" si="1"/>
        <v>-5388.0000000000009</v>
      </c>
    </row>
    <row r="10" spans="1:40" ht="24.9" customHeight="1">
      <c r="A10" s="20">
        <v>4</v>
      </c>
      <c r="B10" s="31" t="s">
        <v>36</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688.104375</v>
      </c>
      <c r="V10" s="32">
        <v>688.104375</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688.104375</v>
      </c>
      <c r="AN10" s="34">
        <f t="shared" si="1"/>
        <v>688.104375</v>
      </c>
    </row>
    <row r="11" spans="1:40" ht="24.9" customHeight="1">
      <c r="A11" s="20">
        <v>5</v>
      </c>
      <c r="B11" s="31" t="s">
        <v>34</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4">
        <f t="shared" si="0"/>
        <v>0</v>
      </c>
      <c r="AN11" s="34">
        <f t="shared" si="1"/>
        <v>0</v>
      </c>
    </row>
    <row r="12" spans="1:40" ht="24.9" customHeight="1">
      <c r="A12" s="20">
        <v>6</v>
      </c>
      <c r="B12" s="31" t="s">
        <v>88</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0</v>
      </c>
      <c r="AN12" s="34">
        <f t="shared" si="1"/>
        <v>0</v>
      </c>
    </row>
    <row r="13" spans="1:40" ht="24.9" customHeight="1">
      <c r="A13" s="20">
        <v>7</v>
      </c>
      <c r="B13" s="31" t="s">
        <v>31</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 customHeight="1">
      <c r="A14" s="20">
        <v>8</v>
      </c>
      <c r="B14" s="31" t="s">
        <v>32</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 customHeight="1">
      <c r="A15" s="20">
        <v>9</v>
      </c>
      <c r="B15" s="31" t="s">
        <v>41</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 customHeight="1">
      <c r="A16" s="20">
        <v>10</v>
      </c>
      <c r="B16" s="31" t="s">
        <v>39</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 customHeight="1">
      <c r="A17" s="20">
        <v>11</v>
      </c>
      <c r="B17" s="31" t="s">
        <v>37</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 customHeight="1">
      <c r="A18" s="20">
        <v>12</v>
      </c>
      <c r="B18" s="31" t="s">
        <v>94</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 customHeight="1">
      <c r="A19" s="20">
        <v>13</v>
      </c>
      <c r="B19" s="31" t="s">
        <v>28</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 customHeight="1">
      <c r="A20" s="20">
        <v>14</v>
      </c>
      <c r="B20" s="31" t="s">
        <v>33</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 customHeight="1">
      <c r="A21" s="20">
        <v>15</v>
      </c>
      <c r="B21" s="33" t="s">
        <v>40</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4">
        <f t="shared" si="0"/>
        <v>0</v>
      </c>
      <c r="AN21" s="34">
        <f t="shared" si="1"/>
        <v>0</v>
      </c>
    </row>
    <row r="22" spans="1:40" ht="24.9" customHeight="1">
      <c r="A22" s="20">
        <v>16</v>
      </c>
      <c r="B22" s="33" t="s">
        <v>38</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4">
        <f t="shared" si="0"/>
        <v>0</v>
      </c>
      <c r="AN22" s="34">
        <f t="shared" si="1"/>
        <v>0</v>
      </c>
    </row>
    <row r="23" spans="1:40" ht="24.9" customHeight="1">
      <c r="A23" s="20">
        <v>17</v>
      </c>
      <c r="B23" s="33" t="s">
        <v>30</v>
      </c>
      <c r="C23" s="32">
        <v>0</v>
      </c>
      <c r="D23" s="32">
        <v>0</v>
      </c>
      <c r="E23" s="32">
        <v>0</v>
      </c>
      <c r="F23" s="32">
        <v>0</v>
      </c>
      <c r="G23" s="32">
        <v>0</v>
      </c>
      <c r="H23" s="32">
        <v>0</v>
      </c>
      <c r="I23" s="32">
        <v>0</v>
      </c>
      <c r="J23" s="32">
        <v>0</v>
      </c>
      <c r="K23" s="32">
        <v>0</v>
      </c>
      <c r="L23" s="32">
        <v>0</v>
      </c>
      <c r="M23" s="32">
        <v>-1214.08</v>
      </c>
      <c r="N23" s="32">
        <v>-1214.08</v>
      </c>
      <c r="O23" s="32">
        <v>0</v>
      </c>
      <c r="P23" s="32">
        <v>0</v>
      </c>
      <c r="Q23" s="32">
        <v>0</v>
      </c>
      <c r="R23" s="32">
        <v>0</v>
      </c>
      <c r="S23" s="32">
        <v>0</v>
      </c>
      <c r="T23" s="32">
        <v>0</v>
      </c>
      <c r="U23" s="32">
        <v>0</v>
      </c>
      <c r="V23" s="32">
        <v>0</v>
      </c>
      <c r="W23" s="32">
        <v>0</v>
      </c>
      <c r="X23" s="32">
        <v>0</v>
      </c>
      <c r="Y23" s="32">
        <v>0</v>
      </c>
      <c r="Z23" s="32">
        <v>0</v>
      </c>
      <c r="AA23" s="32">
        <v>1101.22</v>
      </c>
      <c r="AB23" s="32">
        <v>1101.22</v>
      </c>
      <c r="AC23" s="32">
        <v>0</v>
      </c>
      <c r="AD23" s="32">
        <v>0</v>
      </c>
      <c r="AE23" s="32">
        <v>0</v>
      </c>
      <c r="AF23" s="32">
        <v>0</v>
      </c>
      <c r="AG23" s="32">
        <v>0</v>
      </c>
      <c r="AH23" s="32">
        <v>0</v>
      </c>
      <c r="AI23" s="32">
        <v>0</v>
      </c>
      <c r="AJ23" s="32">
        <v>0</v>
      </c>
      <c r="AK23" s="32">
        <v>0</v>
      </c>
      <c r="AL23" s="32">
        <v>0</v>
      </c>
      <c r="AM23" s="34">
        <f t="shared" si="0"/>
        <v>-112.8599999999999</v>
      </c>
      <c r="AN23" s="34">
        <f t="shared" si="1"/>
        <v>-112.8599999999999</v>
      </c>
    </row>
    <row r="24" spans="1:40" ht="13.8">
      <c r="A24" s="13"/>
      <c r="B24" s="6" t="s">
        <v>22</v>
      </c>
      <c r="C24" s="35">
        <f t="shared" ref="C24:AN24" si="2">SUM(C7:C23)</f>
        <v>88667.318064686187</v>
      </c>
      <c r="D24" s="35">
        <f t="shared" si="2"/>
        <v>88667.318064686187</v>
      </c>
      <c r="E24" s="35">
        <f t="shared" si="2"/>
        <v>0</v>
      </c>
      <c r="F24" s="35">
        <f t="shared" si="2"/>
        <v>0</v>
      </c>
      <c r="G24" s="35">
        <f t="shared" si="2"/>
        <v>7281.0122743033544</v>
      </c>
      <c r="H24" s="35">
        <f t="shared" si="2"/>
        <v>7281.0122743033544</v>
      </c>
      <c r="I24" s="35">
        <f t="shared" si="2"/>
        <v>608437.00326446001</v>
      </c>
      <c r="J24" s="35">
        <f t="shared" si="2"/>
        <v>97471.09326445988</v>
      </c>
      <c r="K24" s="35">
        <f t="shared" si="2"/>
        <v>-6951.1100000000006</v>
      </c>
      <c r="L24" s="35">
        <f t="shared" si="2"/>
        <v>-6951.1100000000006</v>
      </c>
      <c r="M24" s="35">
        <f t="shared" si="2"/>
        <v>129366.04283088236</v>
      </c>
      <c r="N24" s="35">
        <f t="shared" si="2"/>
        <v>129366.04283088236</v>
      </c>
      <c r="O24" s="35">
        <f t="shared" si="2"/>
        <v>0</v>
      </c>
      <c r="P24" s="35">
        <f t="shared" si="2"/>
        <v>0</v>
      </c>
      <c r="Q24" s="35">
        <f t="shared" si="2"/>
        <v>0</v>
      </c>
      <c r="R24" s="35">
        <f t="shared" si="2"/>
        <v>0</v>
      </c>
      <c r="S24" s="35">
        <f t="shared" si="2"/>
        <v>0</v>
      </c>
      <c r="T24" s="35">
        <f t="shared" si="2"/>
        <v>0</v>
      </c>
      <c r="U24" s="35">
        <f t="shared" si="2"/>
        <v>688.104375</v>
      </c>
      <c r="V24" s="35">
        <f t="shared" si="2"/>
        <v>688.104375</v>
      </c>
      <c r="W24" s="35">
        <f t="shared" si="2"/>
        <v>0</v>
      </c>
      <c r="X24" s="35">
        <f t="shared" si="2"/>
        <v>0</v>
      </c>
      <c r="Y24" s="35">
        <f t="shared" si="2"/>
        <v>1000</v>
      </c>
      <c r="Z24" s="35">
        <f t="shared" si="2"/>
        <v>1000</v>
      </c>
      <c r="AA24" s="35">
        <f t="shared" si="2"/>
        <v>7920.89</v>
      </c>
      <c r="AB24" s="35">
        <f t="shared" si="2"/>
        <v>1666.2499999999998</v>
      </c>
      <c r="AC24" s="35">
        <f t="shared" si="2"/>
        <v>-0.51</v>
      </c>
      <c r="AD24" s="35">
        <f t="shared" si="2"/>
        <v>-0.51</v>
      </c>
      <c r="AE24" s="35">
        <f t="shared" si="2"/>
        <v>0</v>
      </c>
      <c r="AF24" s="35">
        <f t="shared" si="2"/>
        <v>0</v>
      </c>
      <c r="AG24" s="35">
        <f t="shared" si="2"/>
        <v>0</v>
      </c>
      <c r="AH24" s="35">
        <f t="shared" si="2"/>
        <v>0</v>
      </c>
      <c r="AI24" s="35">
        <f t="shared" si="2"/>
        <v>-1.41</v>
      </c>
      <c r="AJ24" s="35">
        <f t="shared" si="2"/>
        <v>-1.41</v>
      </c>
      <c r="AK24" s="35">
        <f t="shared" si="2"/>
        <v>0</v>
      </c>
      <c r="AL24" s="35">
        <f t="shared" si="2"/>
        <v>0</v>
      </c>
      <c r="AM24" s="35">
        <f t="shared" si="2"/>
        <v>836407.34080933186</v>
      </c>
      <c r="AN24" s="35">
        <f t="shared" si="2"/>
        <v>319186.79080933181</v>
      </c>
    </row>
    <row r="26" spans="1:40" s="73" customFormat="1" ht="14.4">
      <c r="B26" s="74" t="s">
        <v>49</v>
      </c>
      <c r="C26" s="89"/>
      <c r="D26" s="89"/>
      <c r="E26" s="89"/>
      <c r="F26" s="89"/>
      <c r="G26" s="89"/>
      <c r="H26" s="89"/>
      <c r="I26" s="89"/>
      <c r="J26" s="89"/>
      <c r="K26" s="89"/>
      <c r="L26" s="89"/>
      <c r="M26" s="89"/>
      <c r="N26" s="89"/>
    </row>
    <row r="27" spans="1:40" s="73" customFormat="1" ht="14.4">
      <c r="B27" s="112" t="s">
        <v>93</v>
      </c>
      <c r="C27" s="112"/>
      <c r="D27" s="112"/>
      <c r="E27" s="112"/>
      <c r="F27" s="112"/>
      <c r="G27" s="112"/>
      <c r="H27" s="112"/>
      <c r="I27" s="112"/>
      <c r="J27" s="112"/>
      <c r="K27" s="112"/>
      <c r="L27" s="112"/>
      <c r="M27" s="112"/>
      <c r="N27" s="112"/>
    </row>
    <row r="28" spans="1:40" s="73" customFormat="1" ht="14.4">
      <c r="B28" s="112"/>
      <c r="C28" s="112"/>
      <c r="D28" s="112"/>
      <c r="E28" s="112"/>
      <c r="F28" s="112"/>
      <c r="G28" s="112"/>
      <c r="H28" s="112"/>
      <c r="I28" s="112"/>
      <c r="J28" s="112"/>
      <c r="K28" s="112"/>
      <c r="L28" s="112"/>
      <c r="M28" s="112"/>
      <c r="N28" s="112"/>
    </row>
    <row r="29" spans="1:40" s="73" customFormat="1" ht="9" customHeight="1">
      <c r="B29" s="90"/>
      <c r="C29" s="90"/>
      <c r="D29" s="90"/>
      <c r="E29" s="90"/>
      <c r="F29" s="90"/>
      <c r="G29" s="90"/>
      <c r="H29" s="90"/>
      <c r="I29" s="90"/>
      <c r="J29" s="90"/>
      <c r="K29" s="90"/>
      <c r="L29" s="90"/>
      <c r="M29" s="90"/>
      <c r="N29" s="90"/>
    </row>
    <row r="30" spans="1:40" s="73" customFormat="1" ht="14.4">
      <c r="B30" s="80" t="s">
        <v>87</v>
      </c>
    </row>
    <row r="31" spans="1:40" s="73" customFormat="1" ht="14.4">
      <c r="B31" s="80" t="s">
        <v>68</v>
      </c>
    </row>
    <row r="32" spans="1:40">
      <c r="AM32" s="17"/>
      <c r="AN32" s="17"/>
    </row>
  </sheetData>
  <sortState ref="B8:AN23">
    <sortCondition descending="1" ref="AM7:AM23"/>
  </sortState>
  <mergeCells count="23">
    <mergeCell ref="K5:L5"/>
    <mergeCell ref="A5:A6"/>
    <mergeCell ref="B5:B6"/>
    <mergeCell ref="C5:D5"/>
    <mergeCell ref="E5:F5"/>
    <mergeCell ref="G5:H5"/>
    <mergeCell ref="I5:J5"/>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A2" sqref="A2:D4"/>
    </sheetView>
  </sheetViews>
  <sheetFormatPr defaultRowHeight="13.2"/>
  <cols>
    <col min="1" max="1" width="4.44140625" customWidth="1"/>
    <col min="2" max="2" width="56.33203125" customWidth="1"/>
    <col min="3" max="3" width="13" customWidth="1"/>
    <col min="4" max="4" width="10.6640625" customWidth="1"/>
  </cols>
  <sheetData>
    <row r="1" spans="1:5" ht="14.4">
      <c r="A1" s="97"/>
      <c r="B1" s="97"/>
      <c r="C1" s="97"/>
      <c r="D1" s="97"/>
    </row>
    <row r="2" spans="1:5" ht="12.75" customHeight="1">
      <c r="A2" s="119" t="s">
        <v>95</v>
      </c>
      <c r="B2" s="119"/>
      <c r="C2" s="119"/>
      <c r="D2" s="119"/>
    </row>
    <row r="3" spans="1:5" ht="12.75" customHeight="1">
      <c r="A3" s="119"/>
      <c r="B3" s="119"/>
      <c r="C3" s="119"/>
      <c r="D3" s="119"/>
      <c r="E3" s="2"/>
    </row>
    <row r="4" spans="1:5">
      <c r="A4" s="119"/>
      <c r="B4" s="119"/>
      <c r="C4" s="119"/>
      <c r="D4" s="119"/>
      <c r="E4" s="2"/>
    </row>
    <row r="5" spans="1:5" ht="14.4">
      <c r="A5" s="97"/>
      <c r="B5" s="97"/>
      <c r="C5" s="97"/>
      <c r="D5" s="97"/>
    </row>
    <row r="6" spans="1:5" ht="43.5" customHeight="1">
      <c r="A6" s="92" t="s">
        <v>0</v>
      </c>
      <c r="B6" s="92" t="s">
        <v>69</v>
      </c>
      <c r="C6" s="92" t="s">
        <v>70</v>
      </c>
      <c r="D6" s="92" t="s">
        <v>71</v>
      </c>
    </row>
    <row r="7" spans="1:5" ht="27" customHeight="1">
      <c r="A7" s="7">
        <v>1</v>
      </c>
      <c r="B7" s="93" t="s">
        <v>4</v>
      </c>
      <c r="C7" s="38">
        <f>HLOOKUP(B7,'Accept. Re Prem. &amp; Retrocession'!$4:$24,20,FALSE)</f>
        <v>17283.6604095</v>
      </c>
      <c r="D7" s="28">
        <f>C7/$C$25</f>
        <v>5.8294226151986888E-3</v>
      </c>
    </row>
    <row r="8" spans="1:5" ht="27" customHeight="1">
      <c r="A8" s="7">
        <v>2</v>
      </c>
      <c r="B8" s="93" t="s">
        <v>5</v>
      </c>
      <c r="C8" s="38">
        <f>HLOOKUP(B8,'Accept. Re Prem. &amp; Retrocession'!$4:$24,20,FALSE)</f>
        <v>0</v>
      </c>
      <c r="D8" s="28">
        <f t="shared" ref="D8:D21" si="0">C8/$C$25</f>
        <v>0</v>
      </c>
    </row>
    <row r="9" spans="1:5" ht="27" customHeight="1">
      <c r="A9" s="7">
        <v>3</v>
      </c>
      <c r="B9" s="93" t="s">
        <v>6</v>
      </c>
      <c r="C9" s="38">
        <f>HLOOKUP(B9,'Accept. Re Prem. &amp; Retrocession'!$4:$24,20,FALSE)</f>
        <v>262847.38880380988</v>
      </c>
      <c r="D9" s="28">
        <f t="shared" si="0"/>
        <v>8.865300962501256E-2</v>
      </c>
    </row>
    <row r="10" spans="1:5" ht="27" customHeight="1">
      <c r="A10" s="7">
        <v>4</v>
      </c>
      <c r="B10" s="93" t="s">
        <v>7</v>
      </c>
      <c r="C10" s="38">
        <f>HLOOKUP(B10,'Accept. Re Prem. &amp; Retrocession'!$4:$24,20,FALSE)</f>
        <v>29792.5795</v>
      </c>
      <c r="D10" s="28">
        <f t="shared" si="0"/>
        <v>1.0048423342485069E-2</v>
      </c>
    </row>
    <row r="11" spans="1:5" ht="27" customHeight="1">
      <c r="A11" s="7">
        <v>5</v>
      </c>
      <c r="B11" s="93" t="s">
        <v>8</v>
      </c>
      <c r="C11" s="38">
        <f>HLOOKUP(B11,'Accept. Re Prem. &amp; Retrocession'!$4:$24,20,FALSE)</f>
        <v>14176.98</v>
      </c>
      <c r="D11" s="28">
        <f t="shared" si="0"/>
        <v>4.7816033102452233E-3</v>
      </c>
    </row>
    <row r="12" spans="1:5" ht="27" customHeight="1">
      <c r="A12" s="7">
        <v>6</v>
      </c>
      <c r="B12" s="93" t="s">
        <v>9</v>
      </c>
      <c r="C12" s="38">
        <f>HLOOKUP(B12,'Accept. Re Prem. &amp; Retrocession'!$4:$24,20,FALSE)</f>
        <v>2261522.8566176472</v>
      </c>
      <c r="D12" s="28">
        <f t="shared" si="0"/>
        <v>0.76276507249062742</v>
      </c>
    </row>
    <row r="13" spans="1:5" ht="27" customHeight="1">
      <c r="A13" s="7">
        <v>7</v>
      </c>
      <c r="B13" s="93" t="s">
        <v>10</v>
      </c>
      <c r="C13" s="38">
        <f>HLOOKUP(B13,'Accept. Re Prem. &amp; Retrocession'!$4:$24,20,FALSE)</f>
        <v>0</v>
      </c>
      <c r="D13" s="28">
        <f t="shared" si="0"/>
        <v>0</v>
      </c>
    </row>
    <row r="14" spans="1:5" ht="27" customHeight="1">
      <c r="A14" s="7">
        <v>8</v>
      </c>
      <c r="B14" s="93" t="s">
        <v>11</v>
      </c>
      <c r="C14" s="38">
        <f>HLOOKUP(B14,'Accept. Re Prem. &amp; Retrocession'!$4:$24,20,FALSE)</f>
        <v>0</v>
      </c>
      <c r="D14" s="28">
        <f t="shared" si="0"/>
        <v>0</v>
      </c>
    </row>
    <row r="15" spans="1:5" ht="27" customHeight="1">
      <c r="A15" s="7">
        <v>9</v>
      </c>
      <c r="B15" s="93" t="s">
        <v>12</v>
      </c>
      <c r="C15" s="38">
        <f>HLOOKUP(B15,'Accept. Re Prem. &amp; Retrocession'!$4:$24,20,FALSE)</f>
        <v>0</v>
      </c>
      <c r="D15" s="28">
        <f t="shared" si="0"/>
        <v>0</v>
      </c>
    </row>
    <row r="16" spans="1:5" ht="27" customHeight="1">
      <c r="A16" s="7">
        <v>10</v>
      </c>
      <c r="B16" s="93" t="s">
        <v>13</v>
      </c>
      <c r="C16" s="38">
        <f>HLOOKUP(B16,'Accept. Re Prem. &amp; Retrocession'!$4:$24,20,FALSE)</f>
        <v>25493</v>
      </c>
      <c r="D16" s="28">
        <f t="shared" si="0"/>
        <v>8.5982637478561347E-3</v>
      </c>
    </row>
    <row r="17" spans="1:4" ht="27" customHeight="1">
      <c r="A17" s="7">
        <v>11</v>
      </c>
      <c r="B17" s="93" t="s">
        <v>14</v>
      </c>
      <c r="C17" s="38">
        <f>HLOOKUP(B17,'Accept. Re Prem. &amp; Retrocession'!$4:$24,20,FALSE)</f>
        <v>0</v>
      </c>
      <c r="D17" s="28">
        <f t="shared" si="0"/>
        <v>0</v>
      </c>
    </row>
    <row r="18" spans="1:4" ht="27" customHeight="1">
      <c r="A18" s="7">
        <v>12</v>
      </c>
      <c r="B18" s="93" t="s">
        <v>15</v>
      </c>
      <c r="C18" s="38">
        <f>HLOOKUP(B18,'Accept. Re Prem. &amp; Retrocession'!$4:$24,20,FALSE)</f>
        <v>20000</v>
      </c>
      <c r="D18" s="28">
        <f t="shared" si="0"/>
        <v>6.7455880028683447E-3</v>
      </c>
    </row>
    <row r="19" spans="1:4" ht="27" customHeight="1">
      <c r="A19" s="7">
        <v>13</v>
      </c>
      <c r="B19" s="93" t="s">
        <v>16</v>
      </c>
      <c r="C19" s="38">
        <f>HLOOKUP(B19,'Accept. Re Prem. &amp; Retrocession'!$4:$24,20,FALSE)</f>
        <v>303285.82805599994</v>
      </c>
      <c r="D19" s="28">
        <f t="shared" si="0"/>
        <v>0.10229206215872724</v>
      </c>
    </row>
    <row r="20" spans="1:4" ht="27" customHeight="1">
      <c r="A20" s="7">
        <v>14</v>
      </c>
      <c r="B20" s="93" t="s">
        <v>17</v>
      </c>
      <c r="C20" s="38">
        <f>HLOOKUP(B20,'Accept. Re Prem. &amp; Retrocession'!$4:$24,20,FALSE)</f>
        <v>2361.6153989999998</v>
      </c>
      <c r="D20" s="28">
        <f t="shared" si="0"/>
        <v>7.9652422514417691E-4</v>
      </c>
    </row>
    <row r="21" spans="1:4" ht="27" customHeight="1">
      <c r="A21" s="7">
        <v>15</v>
      </c>
      <c r="B21" s="93" t="s">
        <v>18</v>
      </c>
      <c r="C21" s="38">
        <f>HLOOKUP(B21,'Accept. Re Prem. &amp; Retrocession'!$4:$24,20,FALSE)</f>
        <v>0</v>
      </c>
      <c r="D21" s="28">
        <f t="shared" si="0"/>
        <v>0</v>
      </c>
    </row>
    <row r="22" spans="1:4" ht="27" customHeight="1">
      <c r="A22" s="7">
        <v>16</v>
      </c>
      <c r="B22" s="93" t="s">
        <v>19</v>
      </c>
      <c r="C22" s="38">
        <f>HLOOKUP(B22,'Accept. Re Prem. &amp; Retrocession'!$4:$24,20,FALSE)</f>
        <v>0</v>
      </c>
      <c r="D22" s="28">
        <f>C22/$C$25</f>
        <v>0</v>
      </c>
    </row>
    <row r="23" spans="1:4" ht="27" customHeight="1">
      <c r="A23" s="7">
        <v>17</v>
      </c>
      <c r="B23" s="93" t="s">
        <v>20</v>
      </c>
      <c r="C23" s="38">
        <f>HLOOKUP(B23,'Accept. Re Prem. &amp; Retrocession'!$4:$24,20,FALSE)</f>
        <v>28137</v>
      </c>
      <c r="D23" s="28">
        <f>C23/$C$25</f>
        <v>9.4900304818353303E-3</v>
      </c>
    </row>
    <row r="24" spans="1:4" ht="27" customHeight="1">
      <c r="A24" s="7">
        <v>18</v>
      </c>
      <c r="B24" s="93" t="s">
        <v>21</v>
      </c>
      <c r="C24" s="38">
        <f>HLOOKUP(B24,'Accept. Re Prem. &amp; Retrocession'!$4:$24,20,FALSE)</f>
        <v>0</v>
      </c>
      <c r="D24" s="28">
        <f>C24/$C$25</f>
        <v>0</v>
      </c>
    </row>
    <row r="25" spans="1:4" ht="27" customHeight="1">
      <c r="A25" s="3"/>
      <c r="B25" s="94" t="s">
        <v>22</v>
      </c>
      <c r="C25" s="26">
        <f>SUM(C7:C24)</f>
        <v>2964900.9087859564</v>
      </c>
      <c r="D25" s="27">
        <f>SUM(D7:D24)</f>
        <v>1.0000000000000002</v>
      </c>
    </row>
    <row r="26" spans="1:4">
      <c r="C26" s="1"/>
    </row>
    <row r="27" spans="1:4">
      <c r="C27" s="1"/>
    </row>
    <row r="28" spans="1:4">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K26"/>
  <sheetViews>
    <sheetView zoomScale="90" zoomScaleNormal="90" workbookViewId="0">
      <pane xSplit="2" ySplit="4" topLeftCell="C5" activePane="bottomRight" state="frozen"/>
      <selection pane="topRight" activeCell="C1" sqref="C1"/>
      <selection pane="bottomLeft" activeCell="A6" sqref="A6"/>
      <selection pane="bottomRight" activeCell="B4" sqref="B4"/>
    </sheetView>
  </sheetViews>
  <sheetFormatPr defaultColWidth="9.109375" defaultRowHeight="13.2"/>
  <cols>
    <col min="1" max="1" width="5.88671875" style="12" customWidth="1"/>
    <col min="2" max="2" width="49.5546875" style="12" customWidth="1"/>
    <col min="3" max="8" width="20" style="12" customWidth="1"/>
    <col min="9" max="16384" width="9.109375" style="12"/>
  </cols>
  <sheetData>
    <row r="1" spans="1:11" s="61" customFormat="1" ht="28.5" customHeight="1">
      <c r="A1" s="65" t="s">
        <v>42</v>
      </c>
      <c r="B1" s="60"/>
    </row>
    <row r="2" spans="1:11" s="61" customFormat="1" ht="28.5" customHeight="1">
      <c r="A2" s="65" t="str">
        <f>'Number of Policies'!A2</f>
        <v>Reporting period: 1 January 2019 - 31 December 2019</v>
      </c>
      <c r="B2" s="60"/>
    </row>
    <row r="3" spans="1:11" s="61" customFormat="1" ht="18" customHeight="1">
      <c r="A3" s="66" t="s">
        <v>2</v>
      </c>
      <c r="B3" s="60"/>
    </row>
    <row r="4" spans="1:11" s="61" customFormat="1" ht="89.25" customHeight="1">
      <c r="A4" s="67" t="s">
        <v>0</v>
      </c>
      <c r="B4" s="67" t="s">
        <v>3</v>
      </c>
      <c r="C4" s="68" t="s">
        <v>8</v>
      </c>
      <c r="D4" s="68" t="s">
        <v>43</v>
      </c>
      <c r="E4" s="68" t="s">
        <v>44</v>
      </c>
      <c r="F4" s="63" t="s">
        <v>45</v>
      </c>
      <c r="G4" s="63" t="s">
        <v>13</v>
      </c>
      <c r="H4" s="69" t="s">
        <v>22</v>
      </c>
    </row>
    <row r="5" spans="1:11" s="10" customFormat="1" ht="24.9" customHeight="1">
      <c r="A5" s="20">
        <v>1</v>
      </c>
      <c r="B5" s="21" t="s">
        <v>29</v>
      </c>
      <c r="C5" s="32">
        <v>21731</v>
      </c>
      <c r="D5" s="32">
        <v>0</v>
      </c>
      <c r="E5" s="32">
        <v>997798</v>
      </c>
      <c r="F5" s="32">
        <v>6</v>
      </c>
      <c r="G5" s="32">
        <v>2</v>
      </c>
      <c r="H5" s="34">
        <f t="shared" ref="H5:H21" si="0">SUM(C5:G5)</f>
        <v>1019537</v>
      </c>
      <c r="K5" s="54"/>
    </row>
    <row r="6" spans="1:11" s="11" customFormat="1" ht="24.9" customHeight="1">
      <c r="A6" s="20">
        <v>2</v>
      </c>
      <c r="B6" s="21" t="s">
        <v>33</v>
      </c>
      <c r="C6" s="32">
        <v>26818</v>
      </c>
      <c r="D6" s="32">
        <v>0</v>
      </c>
      <c r="E6" s="32">
        <v>986789</v>
      </c>
      <c r="F6" s="32">
        <v>0</v>
      </c>
      <c r="G6" s="32">
        <v>0</v>
      </c>
      <c r="H6" s="34">
        <f t="shared" si="0"/>
        <v>1013607</v>
      </c>
      <c r="J6" s="10"/>
      <c r="K6" s="54"/>
    </row>
    <row r="7" spans="1:11" ht="24.9" customHeight="1">
      <c r="A7" s="20">
        <v>3</v>
      </c>
      <c r="B7" s="21" t="s">
        <v>30</v>
      </c>
      <c r="C7" s="32">
        <v>24072</v>
      </c>
      <c r="D7" s="32">
        <v>0</v>
      </c>
      <c r="E7" s="32">
        <v>981914</v>
      </c>
      <c r="F7" s="32">
        <v>1</v>
      </c>
      <c r="G7" s="32">
        <v>4</v>
      </c>
      <c r="H7" s="34">
        <f t="shared" si="0"/>
        <v>1005991</v>
      </c>
      <c r="J7" s="10"/>
      <c r="K7" s="54"/>
    </row>
    <row r="8" spans="1:11" ht="24.9" customHeight="1">
      <c r="A8" s="20">
        <v>4</v>
      </c>
      <c r="B8" s="21" t="s">
        <v>31</v>
      </c>
      <c r="C8" s="32">
        <v>18381</v>
      </c>
      <c r="D8" s="32">
        <v>0</v>
      </c>
      <c r="E8" s="32">
        <v>973503</v>
      </c>
      <c r="F8" s="32">
        <v>0</v>
      </c>
      <c r="G8" s="32">
        <v>0</v>
      </c>
      <c r="H8" s="34">
        <f t="shared" si="0"/>
        <v>991884</v>
      </c>
      <c r="J8" s="10"/>
      <c r="K8" s="54"/>
    </row>
    <row r="9" spans="1:11" ht="24.9" customHeight="1">
      <c r="A9" s="20">
        <v>5</v>
      </c>
      <c r="B9" s="21" t="s">
        <v>34</v>
      </c>
      <c r="C9" s="32">
        <v>8195</v>
      </c>
      <c r="D9" s="32">
        <v>0</v>
      </c>
      <c r="E9" s="32">
        <v>964714</v>
      </c>
      <c r="F9" s="32">
        <v>0</v>
      </c>
      <c r="G9" s="32">
        <v>0</v>
      </c>
      <c r="H9" s="34">
        <f t="shared" si="0"/>
        <v>972909</v>
      </c>
      <c r="J9" s="10"/>
      <c r="K9" s="54"/>
    </row>
    <row r="10" spans="1:11" ht="24.9" customHeight="1">
      <c r="A10" s="20">
        <v>6</v>
      </c>
      <c r="B10" s="21" t="s">
        <v>90</v>
      </c>
      <c r="C10" s="32">
        <v>7637</v>
      </c>
      <c r="D10" s="32">
        <v>0</v>
      </c>
      <c r="E10" s="32">
        <v>964192</v>
      </c>
      <c r="F10" s="32">
        <v>2</v>
      </c>
      <c r="G10" s="32">
        <v>0</v>
      </c>
      <c r="H10" s="34">
        <f t="shared" si="0"/>
        <v>971831</v>
      </c>
      <c r="J10" s="10"/>
      <c r="K10" s="54"/>
    </row>
    <row r="11" spans="1:11" ht="24.9" customHeight="1">
      <c r="A11" s="20">
        <v>7</v>
      </c>
      <c r="B11" s="21" t="s">
        <v>35</v>
      </c>
      <c r="C11" s="32">
        <v>5994</v>
      </c>
      <c r="D11" s="32">
        <v>0</v>
      </c>
      <c r="E11" s="32">
        <v>962438</v>
      </c>
      <c r="F11" s="32">
        <v>0</v>
      </c>
      <c r="G11" s="32">
        <v>0</v>
      </c>
      <c r="H11" s="34">
        <f t="shared" si="0"/>
        <v>968432</v>
      </c>
      <c r="J11" s="10"/>
      <c r="K11" s="54"/>
    </row>
    <row r="12" spans="1:11" ht="24.9" customHeight="1">
      <c r="A12" s="20">
        <v>8</v>
      </c>
      <c r="B12" s="21" t="s">
        <v>88</v>
      </c>
      <c r="C12" s="32">
        <v>5755</v>
      </c>
      <c r="D12" s="32">
        <v>0</v>
      </c>
      <c r="E12" s="32">
        <v>961857</v>
      </c>
      <c r="F12" s="32">
        <v>2</v>
      </c>
      <c r="G12" s="32">
        <v>0</v>
      </c>
      <c r="H12" s="34">
        <f t="shared" si="0"/>
        <v>967614</v>
      </c>
      <c r="J12" s="10"/>
      <c r="K12" s="54"/>
    </row>
    <row r="13" spans="1:11" ht="24.9" customHeight="1">
      <c r="A13" s="20">
        <v>9</v>
      </c>
      <c r="B13" s="21" t="s">
        <v>38</v>
      </c>
      <c r="C13" s="32">
        <v>4695</v>
      </c>
      <c r="D13" s="32">
        <v>0</v>
      </c>
      <c r="E13" s="32">
        <v>961073</v>
      </c>
      <c r="F13" s="32">
        <v>1</v>
      </c>
      <c r="G13" s="32">
        <v>0</v>
      </c>
      <c r="H13" s="34">
        <f t="shared" si="0"/>
        <v>965769</v>
      </c>
      <c r="J13" s="10"/>
      <c r="K13" s="54"/>
    </row>
    <row r="14" spans="1:11" ht="24.9" customHeight="1">
      <c r="A14" s="20">
        <v>10</v>
      </c>
      <c r="B14" s="21" t="s">
        <v>36</v>
      </c>
      <c r="C14" s="32">
        <v>5142</v>
      </c>
      <c r="D14" s="32">
        <v>0</v>
      </c>
      <c r="E14" s="32">
        <v>960454</v>
      </c>
      <c r="F14" s="32">
        <v>15</v>
      </c>
      <c r="G14" s="32">
        <v>2</v>
      </c>
      <c r="H14" s="34">
        <f t="shared" si="0"/>
        <v>965613</v>
      </c>
      <c r="J14" s="10"/>
      <c r="K14" s="54"/>
    </row>
    <row r="15" spans="1:11" ht="24.9" customHeight="1">
      <c r="A15" s="20">
        <v>11</v>
      </c>
      <c r="B15" s="21" t="s">
        <v>39</v>
      </c>
      <c r="C15" s="32">
        <v>6385</v>
      </c>
      <c r="D15" s="32">
        <v>0</v>
      </c>
      <c r="E15" s="32">
        <v>958680</v>
      </c>
      <c r="F15" s="32">
        <v>0</v>
      </c>
      <c r="G15" s="32">
        <v>0</v>
      </c>
      <c r="H15" s="34">
        <f t="shared" si="0"/>
        <v>965065</v>
      </c>
      <c r="J15" s="10"/>
      <c r="K15" s="54"/>
    </row>
    <row r="16" spans="1:11" ht="24.9" customHeight="1">
      <c r="A16" s="20">
        <v>12</v>
      </c>
      <c r="B16" s="21" t="s">
        <v>32</v>
      </c>
      <c r="C16" s="32">
        <v>2429</v>
      </c>
      <c r="D16" s="32">
        <v>0</v>
      </c>
      <c r="E16" s="32">
        <v>958579</v>
      </c>
      <c r="F16" s="32">
        <v>0</v>
      </c>
      <c r="G16" s="32">
        <v>0</v>
      </c>
      <c r="H16" s="34">
        <f t="shared" si="0"/>
        <v>961008</v>
      </c>
      <c r="J16" s="10"/>
      <c r="K16" s="54"/>
    </row>
    <row r="17" spans="1:11" ht="24.9" customHeight="1">
      <c r="A17" s="20">
        <v>13</v>
      </c>
      <c r="B17" s="21" t="s">
        <v>37</v>
      </c>
      <c r="C17" s="32">
        <v>1811</v>
      </c>
      <c r="D17" s="32">
        <v>0</v>
      </c>
      <c r="E17" s="32">
        <v>958156</v>
      </c>
      <c r="F17" s="32">
        <v>11</v>
      </c>
      <c r="G17" s="32">
        <v>0</v>
      </c>
      <c r="H17" s="34">
        <f t="shared" si="0"/>
        <v>959978</v>
      </c>
      <c r="J17" s="10"/>
      <c r="K17" s="54"/>
    </row>
    <row r="18" spans="1:11" ht="24.9" customHeight="1">
      <c r="A18" s="20">
        <v>14</v>
      </c>
      <c r="B18" s="21" t="s">
        <v>40</v>
      </c>
      <c r="C18" s="32">
        <v>2047</v>
      </c>
      <c r="D18" s="32">
        <v>0</v>
      </c>
      <c r="E18" s="32">
        <v>957060</v>
      </c>
      <c r="F18" s="32">
        <v>14</v>
      </c>
      <c r="G18" s="32">
        <v>0</v>
      </c>
      <c r="H18" s="34">
        <f t="shared" si="0"/>
        <v>959121</v>
      </c>
      <c r="J18" s="10"/>
      <c r="K18" s="54"/>
    </row>
    <row r="19" spans="1:11" ht="24.9" customHeight="1">
      <c r="A19" s="20">
        <v>15</v>
      </c>
      <c r="B19" s="30" t="s">
        <v>94</v>
      </c>
      <c r="C19" s="32">
        <v>216</v>
      </c>
      <c r="D19" s="32">
        <v>37</v>
      </c>
      <c r="E19" s="32">
        <v>956405</v>
      </c>
      <c r="F19" s="32">
        <v>0</v>
      </c>
      <c r="G19" s="32">
        <v>0</v>
      </c>
      <c r="H19" s="34">
        <f t="shared" si="0"/>
        <v>956658</v>
      </c>
      <c r="J19" s="10"/>
      <c r="K19" s="54"/>
    </row>
    <row r="20" spans="1:11" ht="24.9" customHeight="1">
      <c r="A20" s="20">
        <v>16</v>
      </c>
      <c r="B20" s="30" t="s">
        <v>28</v>
      </c>
      <c r="C20" s="32">
        <v>0</v>
      </c>
      <c r="D20" s="32">
        <v>0</v>
      </c>
      <c r="E20" s="32">
        <v>956350</v>
      </c>
      <c r="F20" s="32">
        <v>0</v>
      </c>
      <c r="G20" s="32">
        <v>0</v>
      </c>
      <c r="H20" s="34">
        <f t="shared" si="0"/>
        <v>956350</v>
      </c>
      <c r="J20" s="10"/>
      <c r="K20" s="54"/>
    </row>
    <row r="21" spans="1:11" ht="24.9" customHeight="1">
      <c r="A21" s="20">
        <v>17</v>
      </c>
      <c r="B21" s="30" t="s">
        <v>41</v>
      </c>
      <c r="C21" s="32">
        <v>286</v>
      </c>
      <c r="D21" s="32">
        <v>0</v>
      </c>
      <c r="E21" s="32">
        <v>866216</v>
      </c>
      <c r="F21" s="32">
        <v>18</v>
      </c>
      <c r="G21" s="32">
        <v>0</v>
      </c>
      <c r="H21" s="34">
        <f t="shared" si="0"/>
        <v>866520</v>
      </c>
      <c r="J21" s="10"/>
      <c r="K21" s="54"/>
    </row>
    <row r="22" spans="1:11" ht="13.8">
      <c r="A22" s="22"/>
      <c r="B22" s="23" t="s">
        <v>22</v>
      </c>
      <c r="C22" s="35">
        <f>SUM(C5:C21)</f>
        <v>141594</v>
      </c>
      <c r="D22" s="35">
        <f>SUM(D5:D21)</f>
        <v>37</v>
      </c>
      <c r="E22" s="35">
        <f>SUM(E5:E21)-956350*15-865972</f>
        <v>1114956</v>
      </c>
      <c r="F22" s="35">
        <f>SUM(F5:F21)</f>
        <v>70</v>
      </c>
      <c r="G22" s="35">
        <f>SUM(G5:G21)</f>
        <v>8</v>
      </c>
      <c r="H22" s="35">
        <f>SUM(H5:H21)-956350*15-865972</f>
        <v>1256665</v>
      </c>
    </row>
    <row r="23" spans="1:11" s="14" customFormat="1" ht="12.75" customHeight="1"/>
    <row r="24" spans="1:11" ht="12.75" customHeight="1">
      <c r="C24" s="56"/>
      <c r="D24" s="56"/>
      <c r="E24" s="56"/>
      <c r="F24" s="56"/>
      <c r="G24" s="56"/>
      <c r="H24" s="56"/>
      <c r="J24" s="56"/>
    </row>
    <row r="26" spans="1:11">
      <c r="C26" s="16"/>
      <c r="D26" s="16"/>
      <c r="E26" s="16"/>
      <c r="F26" s="16"/>
      <c r="G26" s="16"/>
      <c r="H26" s="16"/>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499984740745262"/>
  </sheetPr>
  <dimension ref="A1:AN31"/>
  <sheetViews>
    <sheetView zoomScale="90" zoomScaleNormal="90" workbookViewId="0">
      <pane xSplit="2" ySplit="5" topLeftCell="C6" activePane="bottomRight" state="frozen"/>
      <selection pane="topRight" activeCell="C1" sqref="C1"/>
      <selection pane="bottomLeft" activeCell="A6" sqref="A6"/>
      <selection pane="bottomRight" activeCell="B4" sqref="B4:B5"/>
    </sheetView>
  </sheetViews>
  <sheetFormatPr defaultColWidth="9.109375" defaultRowHeight="13.2"/>
  <cols>
    <col min="1" max="1" width="5.88671875" style="12" customWidth="1"/>
    <col min="2" max="2" width="49.5546875" style="12" customWidth="1"/>
    <col min="3" max="40" width="12.6640625" style="12" customWidth="1"/>
    <col min="41" max="16384" width="9.109375" style="12"/>
  </cols>
  <sheetData>
    <row r="1" spans="1:40" s="61" customFormat="1" ht="28.5" customHeight="1">
      <c r="A1" s="70" t="s">
        <v>46</v>
      </c>
      <c r="B1" s="60"/>
      <c r="C1" s="60"/>
      <c r="D1" s="60"/>
      <c r="E1" s="60"/>
      <c r="F1" s="60"/>
      <c r="G1" s="60"/>
      <c r="H1" s="60"/>
      <c r="I1" s="71"/>
      <c r="J1" s="71"/>
    </row>
    <row r="2" spans="1:40" s="61" customFormat="1" ht="28.5" customHeight="1">
      <c r="A2" s="70" t="str">
        <f>'Number of Policies'!A2</f>
        <v>Reporting period: 1 January 2019 - 31 December 2019</v>
      </c>
      <c r="B2" s="60"/>
      <c r="C2" s="60"/>
      <c r="D2" s="60"/>
      <c r="E2" s="60"/>
      <c r="F2" s="60"/>
      <c r="G2" s="60"/>
      <c r="H2" s="60"/>
      <c r="I2" s="71"/>
      <c r="J2" s="71"/>
    </row>
    <row r="3" spans="1:40" s="61" customFormat="1" ht="18" customHeight="1">
      <c r="A3" s="61" t="s">
        <v>2</v>
      </c>
      <c r="B3" s="60"/>
      <c r="C3" s="60"/>
      <c r="D3" s="60"/>
      <c r="E3" s="60"/>
      <c r="F3" s="60"/>
      <c r="G3" s="60"/>
      <c r="H3" s="60"/>
      <c r="I3" s="71"/>
      <c r="J3" s="71"/>
    </row>
    <row r="4" spans="1:40" s="61" customFormat="1" ht="89.25" customHeight="1">
      <c r="A4" s="106" t="s">
        <v>0</v>
      </c>
      <c r="B4" s="106" t="s">
        <v>3</v>
      </c>
      <c r="C4" s="109" t="s">
        <v>4</v>
      </c>
      <c r="D4" s="110"/>
      <c r="E4" s="109" t="s">
        <v>5</v>
      </c>
      <c r="F4" s="110"/>
      <c r="G4" s="109" t="s">
        <v>6</v>
      </c>
      <c r="H4" s="110"/>
      <c r="I4" s="109" t="s">
        <v>7</v>
      </c>
      <c r="J4" s="110"/>
      <c r="K4" s="109" t="s">
        <v>8</v>
      </c>
      <c r="L4" s="110"/>
      <c r="M4" s="109" t="s">
        <v>9</v>
      </c>
      <c r="N4" s="110"/>
      <c r="O4" s="109" t="s">
        <v>10</v>
      </c>
      <c r="P4" s="110"/>
      <c r="Q4" s="109" t="s">
        <v>11</v>
      </c>
      <c r="R4" s="110"/>
      <c r="S4" s="109" t="s">
        <v>12</v>
      </c>
      <c r="T4" s="110"/>
      <c r="U4" s="109" t="s">
        <v>13</v>
      </c>
      <c r="V4" s="110"/>
      <c r="W4" s="109" t="s">
        <v>14</v>
      </c>
      <c r="X4" s="110"/>
      <c r="Y4" s="109" t="s">
        <v>15</v>
      </c>
      <c r="Z4" s="110"/>
      <c r="AA4" s="103" t="s">
        <v>16</v>
      </c>
      <c r="AB4" s="105"/>
      <c r="AC4" s="103" t="s">
        <v>17</v>
      </c>
      <c r="AD4" s="105"/>
      <c r="AE4" s="103" t="s">
        <v>18</v>
      </c>
      <c r="AF4" s="105"/>
      <c r="AG4" s="103" t="s">
        <v>19</v>
      </c>
      <c r="AH4" s="105"/>
      <c r="AI4" s="103" t="s">
        <v>20</v>
      </c>
      <c r="AJ4" s="105"/>
      <c r="AK4" s="103" t="s">
        <v>21</v>
      </c>
      <c r="AL4" s="105"/>
      <c r="AM4" s="103" t="s">
        <v>22</v>
      </c>
      <c r="AN4" s="105"/>
    </row>
    <row r="5" spans="1:40" s="61" customFormat="1" ht="43.2">
      <c r="A5" s="108"/>
      <c r="B5" s="108"/>
      <c r="C5" s="72" t="s">
        <v>47</v>
      </c>
      <c r="D5" s="72" t="s">
        <v>48</v>
      </c>
      <c r="E5" s="72" t="s">
        <v>47</v>
      </c>
      <c r="F5" s="72" t="s">
        <v>48</v>
      </c>
      <c r="G5" s="72" t="s">
        <v>47</v>
      </c>
      <c r="H5" s="72" t="s">
        <v>48</v>
      </c>
      <c r="I5" s="72" t="s">
        <v>47</v>
      </c>
      <c r="J5" s="72" t="s">
        <v>48</v>
      </c>
      <c r="K5" s="72" t="s">
        <v>47</v>
      </c>
      <c r="L5" s="72" t="s">
        <v>48</v>
      </c>
      <c r="M5" s="72" t="s">
        <v>47</v>
      </c>
      <c r="N5" s="72" t="s">
        <v>48</v>
      </c>
      <c r="O5" s="72" t="s">
        <v>47</v>
      </c>
      <c r="P5" s="72" t="s">
        <v>48</v>
      </c>
      <c r="Q5" s="72" t="s">
        <v>47</v>
      </c>
      <c r="R5" s="72" t="s">
        <v>48</v>
      </c>
      <c r="S5" s="72" t="s">
        <v>47</v>
      </c>
      <c r="T5" s="72" t="s">
        <v>48</v>
      </c>
      <c r="U5" s="72" t="s">
        <v>47</v>
      </c>
      <c r="V5" s="72" t="s">
        <v>48</v>
      </c>
      <c r="W5" s="72" t="s">
        <v>47</v>
      </c>
      <c r="X5" s="72" t="s">
        <v>48</v>
      </c>
      <c r="Y5" s="72" t="s">
        <v>47</v>
      </c>
      <c r="Z5" s="72" t="s">
        <v>48</v>
      </c>
      <c r="AA5" s="72" t="s">
        <v>47</v>
      </c>
      <c r="AB5" s="72" t="s">
        <v>48</v>
      </c>
      <c r="AC5" s="72" t="s">
        <v>47</v>
      </c>
      <c r="AD5" s="72" t="s">
        <v>48</v>
      </c>
      <c r="AE5" s="72" t="s">
        <v>47</v>
      </c>
      <c r="AF5" s="72" t="s">
        <v>48</v>
      </c>
      <c r="AG5" s="72" t="s">
        <v>47</v>
      </c>
      <c r="AH5" s="72" t="s">
        <v>48</v>
      </c>
      <c r="AI5" s="72" t="s">
        <v>47</v>
      </c>
      <c r="AJ5" s="72" t="s">
        <v>48</v>
      </c>
      <c r="AK5" s="72" t="s">
        <v>47</v>
      </c>
      <c r="AL5" s="72" t="s">
        <v>48</v>
      </c>
      <c r="AM5" s="72" t="s">
        <v>47</v>
      </c>
      <c r="AN5" s="72" t="s">
        <v>48</v>
      </c>
    </row>
    <row r="6" spans="1:40" s="10" customFormat="1" ht="24.9" customHeight="1">
      <c r="A6" s="20">
        <v>1</v>
      </c>
      <c r="B6" s="31" t="s">
        <v>30</v>
      </c>
      <c r="C6" s="32">
        <v>3237574.1766170003</v>
      </c>
      <c r="D6" s="32">
        <v>340373.07874330011</v>
      </c>
      <c r="E6" s="32">
        <v>1809254.7825970002</v>
      </c>
      <c r="F6" s="32">
        <v>0</v>
      </c>
      <c r="G6" s="32">
        <v>1406123.8022805701</v>
      </c>
      <c r="H6" s="32">
        <v>2776.274531</v>
      </c>
      <c r="I6" s="32">
        <v>55151019.528080001</v>
      </c>
      <c r="J6" s="32">
        <v>55091.063051000005</v>
      </c>
      <c r="K6" s="32">
        <v>19872047.184340909</v>
      </c>
      <c r="L6" s="32">
        <v>549821.51552452007</v>
      </c>
      <c r="M6" s="32">
        <v>5377342.4951882269</v>
      </c>
      <c r="N6" s="32">
        <v>59856.312257962898</v>
      </c>
      <c r="O6" s="32">
        <v>307041.43326000002</v>
      </c>
      <c r="P6" s="32">
        <v>423367.67356934107</v>
      </c>
      <c r="Q6" s="32">
        <v>49999.00071</v>
      </c>
      <c r="R6" s="32">
        <v>48108.6</v>
      </c>
      <c r="S6" s="32">
        <v>0</v>
      </c>
      <c r="T6" s="32">
        <v>0</v>
      </c>
      <c r="U6" s="32">
        <v>165261.5858</v>
      </c>
      <c r="V6" s="32">
        <v>86455.056411697806</v>
      </c>
      <c r="W6" s="32">
        <v>0</v>
      </c>
      <c r="X6" s="32">
        <v>0</v>
      </c>
      <c r="Y6" s="32">
        <v>1157847.4199979999</v>
      </c>
      <c r="Z6" s="32">
        <v>872348.81739652774</v>
      </c>
      <c r="AA6" s="32">
        <v>12847434.615321003</v>
      </c>
      <c r="AB6" s="32">
        <v>10613435.562048718</v>
      </c>
      <c r="AC6" s="32">
        <v>140250.125</v>
      </c>
      <c r="AD6" s="32">
        <v>87288.86</v>
      </c>
      <c r="AE6" s="32">
        <v>1666708.0360000001</v>
      </c>
      <c r="AF6" s="32">
        <v>1333450.4228000001</v>
      </c>
      <c r="AG6" s="32">
        <v>0</v>
      </c>
      <c r="AH6" s="32">
        <v>0</v>
      </c>
      <c r="AI6" s="32">
        <v>3738780.0500149997</v>
      </c>
      <c r="AJ6" s="32">
        <v>2951905.5083759548</v>
      </c>
      <c r="AK6" s="32">
        <v>0</v>
      </c>
      <c r="AL6" s="32">
        <v>0</v>
      </c>
      <c r="AM6" s="34">
        <f t="shared" ref="AM6:AM22" si="0">C6+E6+G6+I6+K6+M6+O6+Q6+S6+U6+W6+Y6+AA6+AC6+AE6+AG6+AI6+AK6</f>
        <v>106926684.23520772</v>
      </c>
      <c r="AN6" s="34">
        <f t="shared" ref="AN6:AN22" si="1">D6+F6+H6+J6+L6+N6+P6+R6+T6+V6+X6+Z6+AB6+AD6+AF6+AH6+AJ6+AL6</f>
        <v>17424278.744710024</v>
      </c>
    </row>
    <row r="7" spans="1:40" s="11" customFormat="1" ht="24.9" customHeight="1">
      <c r="A7" s="20">
        <v>2</v>
      </c>
      <c r="B7" s="31" t="s">
        <v>29</v>
      </c>
      <c r="C7" s="32">
        <v>12770493.264829811</v>
      </c>
      <c r="D7" s="32">
        <v>78885.996309144306</v>
      </c>
      <c r="E7" s="32">
        <v>181014.76448099999</v>
      </c>
      <c r="F7" s="32">
        <v>0</v>
      </c>
      <c r="G7" s="32">
        <v>1912506.3543460332</v>
      </c>
      <c r="H7" s="32">
        <v>155779.19958158734</v>
      </c>
      <c r="I7" s="32">
        <v>51815.332112000004</v>
      </c>
      <c r="J7" s="32">
        <v>47011.432457634655</v>
      </c>
      <c r="K7" s="32">
        <v>22218231.159433186</v>
      </c>
      <c r="L7" s="32">
        <v>228875.42680806766</v>
      </c>
      <c r="M7" s="32">
        <v>7789611.1615486136</v>
      </c>
      <c r="N7" s="32">
        <v>295375.08792299998</v>
      </c>
      <c r="O7" s="32">
        <v>0</v>
      </c>
      <c r="P7" s="32">
        <v>0</v>
      </c>
      <c r="Q7" s="32">
        <v>297598.13999999996</v>
      </c>
      <c r="R7" s="32">
        <v>278847.26459999999</v>
      </c>
      <c r="S7" s="32">
        <v>0</v>
      </c>
      <c r="T7" s="32">
        <v>0</v>
      </c>
      <c r="U7" s="32">
        <v>8023.96</v>
      </c>
      <c r="V7" s="32">
        <v>0</v>
      </c>
      <c r="W7" s="32">
        <v>0</v>
      </c>
      <c r="X7" s="32">
        <v>0</v>
      </c>
      <c r="Y7" s="32">
        <v>3494308.5034160004</v>
      </c>
      <c r="Z7" s="32">
        <v>297118.69208022783</v>
      </c>
      <c r="AA7" s="32">
        <v>36025066.775870241</v>
      </c>
      <c r="AB7" s="32">
        <v>19210137.690494489</v>
      </c>
      <c r="AC7" s="32">
        <v>2203782.9169719997</v>
      </c>
      <c r="AD7" s="32">
        <v>1481617.887045</v>
      </c>
      <c r="AE7" s="32">
        <v>2402480.2076459997</v>
      </c>
      <c r="AF7" s="32">
        <v>951038.28810504614</v>
      </c>
      <c r="AG7" s="32">
        <v>0</v>
      </c>
      <c r="AH7" s="32">
        <v>0</v>
      </c>
      <c r="AI7" s="32">
        <v>10096233.920609999</v>
      </c>
      <c r="AJ7" s="32">
        <v>4361322.8614587719</v>
      </c>
      <c r="AK7" s="32">
        <v>0</v>
      </c>
      <c r="AL7" s="32">
        <v>0</v>
      </c>
      <c r="AM7" s="34">
        <f t="shared" si="0"/>
        <v>99451166.461264879</v>
      </c>
      <c r="AN7" s="34">
        <f t="shared" si="1"/>
        <v>27386009.826862965</v>
      </c>
    </row>
    <row r="8" spans="1:40" ht="24.9" customHeight="1">
      <c r="A8" s="20">
        <v>3</v>
      </c>
      <c r="B8" s="31" t="s">
        <v>28</v>
      </c>
      <c r="C8" s="32">
        <v>4572040.3999750782</v>
      </c>
      <c r="D8" s="32">
        <v>0</v>
      </c>
      <c r="E8" s="32">
        <v>2703244.0985421948</v>
      </c>
      <c r="F8" s="32">
        <v>0</v>
      </c>
      <c r="G8" s="32">
        <v>1041546.4634230227</v>
      </c>
      <c r="H8" s="32">
        <v>0</v>
      </c>
      <c r="I8" s="32">
        <v>73643363.749569118</v>
      </c>
      <c r="J8" s="32">
        <v>225395.31093578046</v>
      </c>
      <c r="K8" s="32">
        <v>0</v>
      </c>
      <c r="L8" s="32">
        <v>0</v>
      </c>
      <c r="M8" s="32">
        <v>2261522.8566176472</v>
      </c>
      <c r="N8" s="32">
        <v>2261522.8566176472</v>
      </c>
      <c r="O8" s="32">
        <v>0</v>
      </c>
      <c r="P8" s="32">
        <v>0</v>
      </c>
      <c r="Q8" s="32">
        <v>0</v>
      </c>
      <c r="R8" s="32">
        <v>0</v>
      </c>
      <c r="S8" s="32">
        <v>0</v>
      </c>
      <c r="T8" s="32">
        <v>0</v>
      </c>
      <c r="U8" s="32">
        <v>0</v>
      </c>
      <c r="V8" s="32">
        <v>0</v>
      </c>
      <c r="W8" s="32">
        <v>0</v>
      </c>
      <c r="X8" s="32">
        <v>0</v>
      </c>
      <c r="Y8" s="32">
        <v>0</v>
      </c>
      <c r="Z8" s="32">
        <v>0</v>
      </c>
      <c r="AA8" s="32">
        <v>0</v>
      </c>
      <c r="AB8" s="32">
        <v>0</v>
      </c>
      <c r="AC8" s="32">
        <v>0</v>
      </c>
      <c r="AD8" s="32">
        <v>0</v>
      </c>
      <c r="AE8" s="32">
        <v>344.94049999999999</v>
      </c>
      <c r="AF8" s="32">
        <v>0</v>
      </c>
      <c r="AG8" s="32">
        <v>0</v>
      </c>
      <c r="AH8" s="32">
        <v>0</v>
      </c>
      <c r="AI8" s="32">
        <v>0</v>
      </c>
      <c r="AJ8" s="32">
        <v>0</v>
      </c>
      <c r="AK8" s="32">
        <v>0</v>
      </c>
      <c r="AL8" s="32">
        <v>0</v>
      </c>
      <c r="AM8" s="34">
        <f t="shared" si="0"/>
        <v>84222062.508627057</v>
      </c>
      <c r="AN8" s="34">
        <f t="shared" si="1"/>
        <v>2486918.1675534276</v>
      </c>
    </row>
    <row r="9" spans="1:40" ht="24.9" customHeight="1">
      <c r="A9" s="20">
        <v>4</v>
      </c>
      <c r="B9" s="31" t="s">
        <v>33</v>
      </c>
      <c r="C9" s="32">
        <v>22192793.543112382</v>
      </c>
      <c r="D9" s="32">
        <v>4854336.178302642</v>
      </c>
      <c r="E9" s="32">
        <v>860674.072000972</v>
      </c>
      <c r="F9" s="32">
        <v>0</v>
      </c>
      <c r="G9" s="32">
        <v>1911530.4315940216</v>
      </c>
      <c r="H9" s="32">
        <v>109418.92950844008</v>
      </c>
      <c r="I9" s="32">
        <v>3585575.1899999869</v>
      </c>
      <c r="J9" s="32">
        <v>0</v>
      </c>
      <c r="K9" s="32">
        <v>29047441.945389945</v>
      </c>
      <c r="L9" s="32">
        <v>9037690.4244016334</v>
      </c>
      <c r="M9" s="32">
        <v>5501797.7010300867</v>
      </c>
      <c r="N9" s="32">
        <v>1006870.8963356358</v>
      </c>
      <c r="O9" s="32">
        <v>0</v>
      </c>
      <c r="P9" s="32">
        <v>0</v>
      </c>
      <c r="Q9" s="32">
        <v>0</v>
      </c>
      <c r="R9" s="32">
        <v>0</v>
      </c>
      <c r="S9" s="32">
        <v>0</v>
      </c>
      <c r="T9" s="32">
        <v>0</v>
      </c>
      <c r="U9" s="32">
        <v>0</v>
      </c>
      <c r="V9" s="32">
        <v>0</v>
      </c>
      <c r="W9" s="32">
        <v>0</v>
      </c>
      <c r="X9" s="32">
        <v>0</v>
      </c>
      <c r="Y9" s="32">
        <v>850141.20264225057</v>
      </c>
      <c r="Z9" s="32">
        <v>90318.302644209703</v>
      </c>
      <c r="AA9" s="32">
        <v>14635870.942382693</v>
      </c>
      <c r="AB9" s="32">
        <v>5318825.1147040948</v>
      </c>
      <c r="AC9" s="32">
        <v>0</v>
      </c>
      <c r="AD9" s="32">
        <v>0</v>
      </c>
      <c r="AE9" s="32">
        <v>4670</v>
      </c>
      <c r="AF9" s="32">
        <v>0</v>
      </c>
      <c r="AG9" s="32">
        <v>591972.41340709047</v>
      </c>
      <c r="AH9" s="32">
        <v>0</v>
      </c>
      <c r="AI9" s="32">
        <v>2135668.0466320398</v>
      </c>
      <c r="AJ9" s="32">
        <v>1413492.3306370899</v>
      </c>
      <c r="AK9" s="32">
        <v>0</v>
      </c>
      <c r="AL9" s="32">
        <v>0</v>
      </c>
      <c r="AM9" s="34">
        <f t="shared" si="0"/>
        <v>81318135.488191456</v>
      </c>
      <c r="AN9" s="34">
        <f t="shared" si="1"/>
        <v>21830952.176533744</v>
      </c>
    </row>
    <row r="10" spans="1:40" ht="24.9" customHeight="1">
      <c r="A10" s="20">
        <v>5</v>
      </c>
      <c r="B10" s="31" t="s">
        <v>88</v>
      </c>
      <c r="C10" s="32">
        <v>312367.15999999997</v>
      </c>
      <c r="D10" s="32">
        <v>30335.104576331141</v>
      </c>
      <c r="E10" s="32">
        <v>348097.87065000989</v>
      </c>
      <c r="F10" s="32">
        <v>0</v>
      </c>
      <c r="G10" s="32">
        <v>777444.17105099082</v>
      </c>
      <c r="H10" s="32">
        <v>876.75</v>
      </c>
      <c r="I10" s="32">
        <v>31861200.296809264</v>
      </c>
      <c r="J10" s="32">
        <v>0</v>
      </c>
      <c r="K10" s="32">
        <v>6057704.0771139907</v>
      </c>
      <c r="L10" s="32">
        <v>0</v>
      </c>
      <c r="M10" s="32">
        <v>3003429.7717276458</v>
      </c>
      <c r="N10" s="32">
        <v>0</v>
      </c>
      <c r="O10" s="32">
        <v>0</v>
      </c>
      <c r="P10" s="32">
        <v>0</v>
      </c>
      <c r="Q10" s="32">
        <v>26092.080000000002</v>
      </c>
      <c r="R10" s="32">
        <v>26092.079999999998</v>
      </c>
      <c r="S10" s="32">
        <v>11690</v>
      </c>
      <c r="T10" s="32">
        <v>11690</v>
      </c>
      <c r="U10" s="32">
        <v>0</v>
      </c>
      <c r="V10" s="32">
        <v>0</v>
      </c>
      <c r="W10" s="32">
        <v>0</v>
      </c>
      <c r="X10" s="32">
        <v>0</v>
      </c>
      <c r="Y10" s="32">
        <v>985407.30076500098</v>
      </c>
      <c r="Z10" s="32">
        <v>347770.99008000002</v>
      </c>
      <c r="AA10" s="32">
        <v>4474116.0934629887</v>
      </c>
      <c r="AB10" s="32">
        <v>1431197.0574</v>
      </c>
      <c r="AC10" s="32">
        <v>80891.772050000814</v>
      </c>
      <c r="AD10" s="32">
        <v>0</v>
      </c>
      <c r="AE10" s="32">
        <v>4100849.1011120002</v>
      </c>
      <c r="AF10" s="32">
        <v>2202086.1431525005</v>
      </c>
      <c r="AG10" s="32">
        <v>0</v>
      </c>
      <c r="AH10" s="32">
        <v>0</v>
      </c>
      <c r="AI10" s="32">
        <v>2030680.4290599993</v>
      </c>
      <c r="AJ10" s="32">
        <v>152291.04652440001</v>
      </c>
      <c r="AK10" s="32">
        <v>0</v>
      </c>
      <c r="AL10" s="32">
        <v>0</v>
      </c>
      <c r="AM10" s="34">
        <f t="shared" si="0"/>
        <v>54069970.123801887</v>
      </c>
      <c r="AN10" s="34">
        <f t="shared" si="1"/>
        <v>4202339.1717332322</v>
      </c>
    </row>
    <row r="11" spans="1:40" ht="24.9" customHeight="1">
      <c r="A11" s="20">
        <v>6</v>
      </c>
      <c r="B11" s="31" t="s">
        <v>36</v>
      </c>
      <c r="C11" s="32">
        <v>630543</v>
      </c>
      <c r="D11" s="32">
        <v>0</v>
      </c>
      <c r="E11" s="32">
        <v>815400</v>
      </c>
      <c r="F11" s="32">
        <v>17139.388721414376</v>
      </c>
      <c r="G11" s="32">
        <v>619963</v>
      </c>
      <c r="H11" s="32">
        <v>0</v>
      </c>
      <c r="I11" s="32">
        <v>10078375</v>
      </c>
      <c r="J11" s="32">
        <v>0</v>
      </c>
      <c r="K11" s="32">
        <v>3076186</v>
      </c>
      <c r="L11" s="32">
        <v>61945.980400800006</v>
      </c>
      <c r="M11" s="32">
        <v>3029918.8566176472</v>
      </c>
      <c r="N11" s="32">
        <v>35082.653385815174</v>
      </c>
      <c r="O11" s="32">
        <v>0</v>
      </c>
      <c r="P11" s="32">
        <v>0</v>
      </c>
      <c r="Q11" s="32">
        <v>1764967</v>
      </c>
      <c r="R11" s="32">
        <v>1575212.8211211017</v>
      </c>
      <c r="S11" s="32">
        <v>4132428</v>
      </c>
      <c r="T11" s="32">
        <v>2525230.5272408091</v>
      </c>
      <c r="U11" s="32">
        <v>68107</v>
      </c>
      <c r="V11" s="32">
        <v>30309.742945500002</v>
      </c>
      <c r="W11" s="32">
        <v>8940</v>
      </c>
      <c r="X11" s="32">
        <v>4469.8500000000004</v>
      </c>
      <c r="Y11" s="32">
        <v>440099</v>
      </c>
      <c r="Z11" s="32">
        <v>349085.02794144559</v>
      </c>
      <c r="AA11" s="32">
        <v>6302303</v>
      </c>
      <c r="AB11" s="32">
        <v>4751769.7814918123</v>
      </c>
      <c r="AC11" s="32">
        <v>1232700</v>
      </c>
      <c r="AD11" s="32">
        <v>513865.35343035421</v>
      </c>
      <c r="AE11" s="32">
        <v>1191383.7562320004</v>
      </c>
      <c r="AF11" s="32">
        <v>759990.28373920033</v>
      </c>
      <c r="AG11" s="32">
        <v>0</v>
      </c>
      <c r="AH11" s="32">
        <v>0</v>
      </c>
      <c r="AI11" s="32">
        <v>2664257</v>
      </c>
      <c r="AJ11" s="32">
        <v>1817055.9778888719</v>
      </c>
      <c r="AK11" s="32">
        <v>0</v>
      </c>
      <c r="AL11" s="32">
        <v>0</v>
      </c>
      <c r="AM11" s="34">
        <f t="shared" si="0"/>
        <v>36055570.612849653</v>
      </c>
      <c r="AN11" s="34">
        <f t="shared" si="1"/>
        <v>12441157.388307124</v>
      </c>
    </row>
    <row r="12" spans="1:40" ht="24.9" customHeight="1">
      <c r="A12" s="20">
        <v>7</v>
      </c>
      <c r="B12" s="31" t="s">
        <v>35</v>
      </c>
      <c r="C12" s="32">
        <v>106709.307328</v>
      </c>
      <c r="D12" s="32">
        <v>0</v>
      </c>
      <c r="E12" s="32">
        <v>220555.69</v>
      </c>
      <c r="F12" s="32">
        <v>5364.4329730587006</v>
      </c>
      <c r="G12" s="32">
        <v>814666.12676200003</v>
      </c>
      <c r="H12" s="32">
        <v>71628.928116465249</v>
      </c>
      <c r="I12" s="32">
        <v>14437427.365615999</v>
      </c>
      <c r="J12" s="32">
        <v>0</v>
      </c>
      <c r="K12" s="32">
        <v>5280837.364604</v>
      </c>
      <c r="L12" s="32">
        <v>73141.405590000009</v>
      </c>
      <c r="M12" s="32">
        <v>3176692.3821990006</v>
      </c>
      <c r="N12" s="32">
        <v>93281.866450513015</v>
      </c>
      <c r="O12" s="32">
        <v>0</v>
      </c>
      <c r="P12" s="32">
        <v>0</v>
      </c>
      <c r="Q12" s="32">
        <v>0</v>
      </c>
      <c r="R12" s="32">
        <v>0</v>
      </c>
      <c r="S12" s="32">
        <v>0</v>
      </c>
      <c r="T12" s="32">
        <v>0</v>
      </c>
      <c r="U12" s="32">
        <v>0</v>
      </c>
      <c r="V12" s="32">
        <v>86.345428556800002</v>
      </c>
      <c r="W12" s="32">
        <v>0</v>
      </c>
      <c r="X12" s="32">
        <v>0</v>
      </c>
      <c r="Y12" s="32">
        <v>1493527.868855</v>
      </c>
      <c r="Z12" s="32">
        <v>386730.77079097345</v>
      </c>
      <c r="AA12" s="32">
        <v>7112454.8142139995</v>
      </c>
      <c r="AB12" s="32">
        <v>6605187.6584864045</v>
      </c>
      <c r="AC12" s="32">
        <v>1142930.26333</v>
      </c>
      <c r="AD12" s="32">
        <v>1115453.0190451248</v>
      </c>
      <c r="AE12" s="32">
        <v>10002.662</v>
      </c>
      <c r="AF12" s="32">
        <v>7001.8634000000002</v>
      </c>
      <c r="AG12" s="32">
        <v>0</v>
      </c>
      <c r="AH12" s="32">
        <v>0</v>
      </c>
      <c r="AI12" s="32">
        <v>1732826.2401930001</v>
      </c>
      <c r="AJ12" s="32">
        <v>1466108.3189575616</v>
      </c>
      <c r="AK12" s="32">
        <v>0</v>
      </c>
      <c r="AL12" s="32">
        <v>0</v>
      </c>
      <c r="AM12" s="34">
        <f t="shared" si="0"/>
        <v>35528630.085101001</v>
      </c>
      <c r="AN12" s="34">
        <f t="shared" si="1"/>
        <v>9823984.6092386581</v>
      </c>
    </row>
    <row r="13" spans="1:40" ht="24.9" customHeight="1">
      <c r="A13" s="20">
        <v>8</v>
      </c>
      <c r="B13" s="31" t="s">
        <v>32</v>
      </c>
      <c r="C13" s="32">
        <v>617292.89439999848</v>
      </c>
      <c r="D13" s="32">
        <v>0</v>
      </c>
      <c r="E13" s="32">
        <v>613243.79100000416</v>
      </c>
      <c r="F13" s="32">
        <v>0</v>
      </c>
      <c r="G13" s="32">
        <v>661774.69029767741</v>
      </c>
      <c r="H13" s="32">
        <v>63054.934217362657</v>
      </c>
      <c r="I13" s="32">
        <v>15191649.362999277</v>
      </c>
      <c r="J13" s="32">
        <v>271883.96000000002</v>
      </c>
      <c r="K13" s="32">
        <v>1734872.9872268529</v>
      </c>
      <c r="L13" s="32">
        <v>1289870.5922667151</v>
      </c>
      <c r="M13" s="32">
        <v>2477712.4144063387</v>
      </c>
      <c r="N13" s="32">
        <v>160710.26449699822</v>
      </c>
      <c r="O13" s="32">
        <v>0</v>
      </c>
      <c r="P13" s="32">
        <v>0</v>
      </c>
      <c r="Q13" s="32">
        <v>0</v>
      </c>
      <c r="R13" s="32">
        <v>0</v>
      </c>
      <c r="S13" s="32">
        <v>0</v>
      </c>
      <c r="T13" s="32">
        <v>0</v>
      </c>
      <c r="U13" s="32">
        <v>0</v>
      </c>
      <c r="V13" s="32">
        <v>0</v>
      </c>
      <c r="W13" s="32">
        <v>0</v>
      </c>
      <c r="X13" s="32">
        <v>0</v>
      </c>
      <c r="Y13" s="32">
        <v>191534.83943516397</v>
      </c>
      <c r="Z13" s="32">
        <v>154659.57089195118</v>
      </c>
      <c r="AA13" s="32">
        <v>134932.15518</v>
      </c>
      <c r="AB13" s="32">
        <v>26715.198294189173</v>
      </c>
      <c r="AC13" s="32">
        <v>0</v>
      </c>
      <c r="AD13" s="32">
        <v>0</v>
      </c>
      <c r="AE13" s="32">
        <v>0</v>
      </c>
      <c r="AF13" s="32">
        <v>0</v>
      </c>
      <c r="AG13" s="32">
        <v>0</v>
      </c>
      <c r="AH13" s="32">
        <v>0</v>
      </c>
      <c r="AI13" s="32">
        <v>1325.385</v>
      </c>
      <c r="AJ13" s="32">
        <v>1060.308</v>
      </c>
      <c r="AK13" s="32">
        <v>0</v>
      </c>
      <c r="AL13" s="32">
        <v>0</v>
      </c>
      <c r="AM13" s="34">
        <f t="shared" si="0"/>
        <v>21624338.519945316</v>
      </c>
      <c r="AN13" s="34">
        <f t="shared" si="1"/>
        <v>1967954.8281672162</v>
      </c>
    </row>
    <row r="14" spans="1:40" ht="24.9" customHeight="1">
      <c r="A14" s="20">
        <v>9</v>
      </c>
      <c r="B14" s="31" t="s">
        <v>31</v>
      </c>
      <c r="C14" s="32">
        <v>583805.43000000005</v>
      </c>
      <c r="D14" s="32">
        <v>0</v>
      </c>
      <c r="E14" s="32">
        <v>256820.92014999999</v>
      </c>
      <c r="F14" s="32">
        <v>0</v>
      </c>
      <c r="G14" s="32">
        <v>633796.22258900013</v>
      </c>
      <c r="H14" s="32">
        <v>192.00771979999999</v>
      </c>
      <c r="I14" s="32">
        <v>8343268.620000001</v>
      </c>
      <c r="J14" s="32">
        <v>0</v>
      </c>
      <c r="K14" s="32">
        <v>4408696.552722998</v>
      </c>
      <c r="L14" s="32">
        <v>2060109.7118077022</v>
      </c>
      <c r="M14" s="32">
        <v>2902123.018957647</v>
      </c>
      <c r="N14" s="32">
        <v>290800.31692800019</v>
      </c>
      <c r="O14" s="32">
        <v>0</v>
      </c>
      <c r="P14" s="32">
        <v>0</v>
      </c>
      <c r="Q14" s="32">
        <v>0</v>
      </c>
      <c r="R14" s="32">
        <v>0</v>
      </c>
      <c r="S14" s="32">
        <v>0</v>
      </c>
      <c r="T14" s="32">
        <v>0</v>
      </c>
      <c r="U14" s="32">
        <v>0</v>
      </c>
      <c r="V14" s="32">
        <v>0</v>
      </c>
      <c r="W14" s="32">
        <v>0</v>
      </c>
      <c r="X14" s="32">
        <v>0</v>
      </c>
      <c r="Y14" s="32">
        <v>220263.54788700002</v>
      </c>
      <c r="Z14" s="32">
        <v>191969.01461299998</v>
      </c>
      <c r="AA14" s="32">
        <v>2055256.5410120005</v>
      </c>
      <c r="AB14" s="32">
        <v>1024024.6405787043</v>
      </c>
      <c r="AC14" s="32">
        <v>0</v>
      </c>
      <c r="AD14" s="32">
        <v>0</v>
      </c>
      <c r="AE14" s="32">
        <v>1311448.6099999999</v>
      </c>
      <c r="AF14" s="32">
        <v>475250.42638099997</v>
      </c>
      <c r="AG14" s="32">
        <v>0</v>
      </c>
      <c r="AH14" s="32">
        <v>0</v>
      </c>
      <c r="AI14" s="32">
        <v>479185.77800000005</v>
      </c>
      <c r="AJ14" s="32">
        <v>1306.5530515999999</v>
      </c>
      <c r="AK14" s="32">
        <v>0</v>
      </c>
      <c r="AL14" s="32">
        <v>0</v>
      </c>
      <c r="AM14" s="34">
        <f t="shared" si="0"/>
        <v>21194665.241318647</v>
      </c>
      <c r="AN14" s="34">
        <f t="shared" si="1"/>
        <v>4043652.671079807</v>
      </c>
    </row>
    <row r="15" spans="1:40" ht="24.9" customHeight="1">
      <c r="A15" s="20">
        <v>10</v>
      </c>
      <c r="B15" s="31" t="s">
        <v>90</v>
      </c>
      <c r="C15" s="32">
        <v>157956.57428406784</v>
      </c>
      <c r="D15" s="32">
        <v>25541.669810831823</v>
      </c>
      <c r="E15" s="32">
        <v>5796.4250000000002</v>
      </c>
      <c r="F15" s="32">
        <v>6753.1000000000104</v>
      </c>
      <c r="G15" s="32">
        <v>317983.22223821562</v>
      </c>
      <c r="H15" s="32">
        <v>143740.34667410096</v>
      </c>
      <c r="I15" s="32">
        <v>10189303.074535856</v>
      </c>
      <c r="J15" s="32">
        <v>246269.55789671242</v>
      </c>
      <c r="K15" s="32">
        <v>3887566.687776153</v>
      </c>
      <c r="L15" s="32">
        <v>394244.96669205581</v>
      </c>
      <c r="M15" s="32">
        <v>2719567.44569954</v>
      </c>
      <c r="N15" s="32">
        <v>26674.95883670108</v>
      </c>
      <c r="O15" s="32">
        <v>0</v>
      </c>
      <c r="P15" s="32">
        <v>0</v>
      </c>
      <c r="Q15" s="32">
        <v>143151.12</v>
      </c>
      <c r="R15" s="32">
        <v>143151.12</v>
      </c>
      <c r="S15" s="32">
        <v>56802.2</v>
      </c>
      <c r="T15" s="32">
        <v>56802.2</v>
      </c>
      <c r="U15" s="32">
        <v>0</v>
      </c>
      <c r="V15" s="32">
        <v>0</v>
      </c>
      <c r="W15" s="32">
        <v>0</v>
      </c>
      <c r="X15" s="32">
        <v>0</v>
      </c>
      <c r="Y15" s="32">
        <v>98311.923828049112</v>
      </c>
      <c r="Z15" s="32">
        <v>70248.536445462785</v>
      </c>
      <c r="AA15" s="32">
        <v>1743645.9722263832</v>
      </c>
      <c r="AB15" s="32">
        <v>573795.50344087044</v>
      </c>
      <c r="AC15" s="32">
        <v>193500.91696467306</v>
      </c>
      <c r="AD15" s="32">
        <v>61556.809021536319</v>
      </c>
      <c r="AE15" s="32">
        <v>6888.75</v>
      </c>
      <c r="AF15" s="32">
        <v>0</v>
      </c>
      <c r="AG15" s="32">
        <v>0</v>
      </c>
      <c r="AH15" s="32">
        <v>0</v>
      </c>
      <c r="AI15" s="32">
        <v>239089.24887191804</v>
      </c>
      <c r="AJ15" s="32">
        <v>191571.90628874319</v>
      </c>
      <c r="AK15" s="32">
        <v>0</v>
      </c>
      <c r="AL15" s="32">
        <v>0</v>
      </c>
      <c r="AM15" s="34">
        <f t="shared" si="0"/>
        <v>19759563.561424855</v>
      </c>
      <c r="AN15" s="34">
        <f t="shared" si="1"/>
        <v>1940350.6751070148</v>
      </c>
    </row>
    <row r="16" spans="1:40" ht="24.9" customHeight="1">
      <c r="A16" s="20">
        <v>11</v>
      </c>
      <c r="B16" s="31" t="s">
        <v>34</v>
      </c>
      <c r="C16" s="32">
        <v>306848.42419915908</v>
      </c>
      <c r="D16" s="32">
        <v>2054.3832658056899</v>
      </c>
      <c r="E16" s="32">
        <v>656764.41956410941</v>
      </c>
      <c r="F16" s="32">
        <v>182.079238095238</v>
      </c>
      <c r="G16" s="32">
        <v>223594.44098202381</v>
      </c>
      <c r="H16" s="32">
        <v>1171.949034288783</v>
      </c>
      <c r="I16" s="32">
        <v>3774970.6733640619</v>
      </c>
      <c r="J16" s="32">
        <v>60553.981868952818</v>
      </c>
      <c r="K16" s="32">
        <v>4691155.8431991814</v>
      </c>
      <c r="L16" s="32">
        <v>20997.011530135493</v>
      </c>
      <c r="M16" s="32">
        <v>3073079.5670556235</v>
      </c>
      <c r="N16" s="32">
        <v>54626.702929999999</v>
      </c>
      <c r="O16" s="32">
        <v>0</v>
      </c>
      <c r="P16" s="32">
        <v>0</v>
      </c>
      <c r="Q16" s="32">
        <v>0</v>
      </c>
      <c r="R16" s="32">
        <v>0</v>
      </c>
      <c r="S16" s="32">
        <v>0</v>
      </c>
      <c r="T16" s="32">
        <v>0</v>
      </c>
      <c r="U16" s="32">
        <v>0</v>
      </c>
      <c r="V16" s="32">
        <v>0</v>
      </c>
      <c r="W16" s="32">
        <v>0</v>
      </c>
      <c r="X16" s="32">
        <v>0</v>
      </c>
      <c r="Y16" s="32">
        <v>592553.34075873019</v>
      </c>
      <c r="Z16" s="32">
        <v>333892.69858403999</v>
      </c>
      <c r="AA16" s="32">
        <v>1253000.7195014837</v>
      </c>
      <c r="AB16" s="32">
        <v>742549.30578667438</v>
      </c>
      <c r="AC16" s="32">
        <v>1184310.610226403</v>
      </c>
      <c r="AD16" s="32">
        <v>546088.71343026217</v>
      </c>
      <c r="AE16" s="32">
        <v>284586.67180000001</v>
      </c>
      <c r="AF16" s="32">
        <v>203269.76806560194</v>
      </c>
      <c r="AG16" s="32">
        <v>0</v>
      </c>
      <c r="AH16" s="32">
        <v>0</v>
      </c>
      <c r="AI16" s="32">
        <v>191223.12361809425</v>
      </c>
      <c r="AJ16" s="32">
        <v>79471.818334648749</v>
      </c>
      <c r="AK16" s="32">
        <v>0</v>
      </c>
      <c r="AL16" s="32">
        <v>0</v>
      </c>
      <c r="AM16" s="34">
        <f t="shared" si="0"/>
        <v>16232087.834268872</v>
      </c>
      <c r="AN16" s="34">
        <f t="shared" si="1"/>
        <v>2044858.4120685053</v>
      </c>
    </row>
    <row r="17" spans="1:40" ht="24.9" customHeight="1">
      <c r="A17" s="20">
        <v>12</v>
      </c>
      <c r="B17" s="31" t="s">
        <v>41</v>
      </c>
      <c r="C17" s="32">
        <v>9738.5733972396247</v>
      </c>
      <c r="D17" s="32">
        <v>0</v>
      </c>
      <c r="E17" s="32">
        <v>3643.5</v>
      </c>
      <c r="F17" s="32">
        <v>0</v>
      </c>
      <c r="G17" s="32">
        <v>237314.00838150375</v>
      </c>
      <c r="H17" s="32">
        <v>172996.90364904093</v>
      </c>
      <c r="I17" s="32">
        <v>1787418.3728166968</v>
      </c>
      <c r="J17" s="32">
        <v>0</v>
      </c>
      <c r="K17" s="32">
        <v>1215760.998568221</v>
      </c>
      <c r="L17" s="32">
        <v>211498.67413287429</v>
      </c>
      <c r="M17" s="32">
        <v>2084763.7188463507</v>
      </c>
      <c r="N17" s="32">
        <v>11749.125060109283</v>
      </c>
      <c r="O17" s="32">
        <v>0</v>
      </c>
      <c r="P17" s="32">
        <v>0</v>
      </c>
      <c r="Q17" s="32">
        <v>2354126.6501592235</v>
      </c>
      <c r="R17" s="32">
        <v>2216647.6160791037</v>
      </c>
      <c r="S17" s="32">
        <v>2137772.9596301401</v>
      </c>
      <c r="T17" s="32">
        <v>2028492.7644644121</v>
      </c>
      <c r="U17" s="32">
        <v>0</v>
      </c>
      <c r="V17" s="32">
        <v>0</v>
      </c>
      <c r="W17" s="32">
        <v>0</v>
      </c>
      <c r="X17" s="32">
        <v>0</v>
      </c>
      <c r="Y17" s="32">
        <v>227647.81501867995</v>
      </c>
      <c r="Z17" s="32">
        <v>183012.20401494417</v>
      </c>
      <c r="AA17" s="32">
        <v>568452.87404214509</v>
      </c>
      <c r="AB17" s="32">
        <v>480765.69130287657</v>
      </c>
      <c r="AC17" s="32">
        <v>0</v>
      </c>
      <c r="AD17" s="32">
        <v>0</v>
      </c>
      <c r="AE17" s="32">
        <v>0</v>
      </c>
      <c r="AF17" s="32">
        <v>0</v>
      </c>
      <c r="AG17" s="32">
        <v>0</v>
      </c>
      <c r="AH17" s="32">
        <v>0</v>
      </c>
      <c r="AI17" s="32">
        <v>35589.991618505126</v>
      </c>
      <c r="AJ17" s="32">
        <v>20149.882167759562</v>
      </c>
      <c r="AK17" s="32">
        <v>0</v>
      </c>
      <c r="AL17" s="32">
        <v>0</v>
      </c>
      <c r="AM17" s="34">
        <f t="shared" si="0"/>
        <v>10662229.462478707</v>
      </c>
      <c r="AN17" s="34">
        <f t="shared" si="1"/>
        <v>5325312.8608711204</v>
      </c>
    </row>
    <row r="18" spans="1:40" ht="24.9" customHeight="1">
      <c r="A18" s="20">
        <v>13</v>
      </c>
      <c r="B18" s="31" t="s">
        <v>40</v>
      </c>
      <c r="C18" s="32">
        <v>168714.08568299998</v>
      </c>
      <c r="D18" s="32">
        <v>84644.2</v>
      </c>
      <c r="E18" s="32">
        <v>0</v>
      </c>
      <c r="F18" s="32">
        <v>0</v>
      </c>
      <c r="G18" s="32">
        <v>133716.58883777971</v>
      </c>
      <c r="H18" s="32">
        <v>114581.23615199991</v>
      </c>
      <c r="I18" s="32">
        <v>0</v>
      </c>
      <c r="J18" s="32">
        <v>0</v>
      </c>
      <c r="K18" s="32">
        <v>2199200.0816471782</v>
      </c>
      <c r="L18" s="32">
        <v>1176646.7387582015</v>
      </c>
      <c r="M18" s="32">
        <v>2356735.5988366865</v>
      </c>
      <c r="N18" s="32">
        <v>47423.588068000092</v>
      </c>
      <c r="O18" s="32">
        <v>0</v>
      </c>
      <c r="P18" s="32">
        <v>0</v>
      </c>
      <c r="Q18" s="32">
        <v>2330708.1937290011</v>
      </c>
      <c r="R18" s="32">
        <v>2330708.1937290011</v>
      </c>
      <c r="S18" s="32">
        <v>1730531.3110439996</v>
      </c>
      <c r="T18" s="32">
        <v>1729417.6660439996</v>
      </c>
      <c r="U18" s="32">
        <v>0</v>
      </c>
      <c r="V18" s="32">
        <v>0</v>
      </c>
      <c r="W18" s="32">
        <v>0</v>
      </c>
      <c r="X18" s="32">
        <v>0</v>
      </c>
      <c r="Y18" s="32">
        <v>52649.130580000005</v>
      </c>
      <c r="Z18" s="32">
        <v>39585.696464000001</v>
      </c>
      <c r="AA18" s="32">
        <v>648155.89249090978</v>
      </c>
      <c r="AB18" s="32">
        <v>430005.82150797505</v>
      </c>
      <c r="AC18" s="32">
        <v>155014.89383690996</v>
      </c>
      <c r="AD18" s="32">
        <v>139077.22086801377</v>
      </c>
      <c r="AE18" s="32">
        <v>0</v>
      </c>
      <c r="AF18" s="32">
        <v>0</v>
      </c>
      <c r="AG18" s="32">
        <v>0</v>
      </c>
      <c r="AH18" s="32">
        <v>0</v>
      </c>
      <c r="AI18" s="32">
        <v>231454.34587500006</v>
      </c>
      <c r="AJ18" s="32">
        <v>133703.64872</v>
      </c>
      <c r="AK18" s="32">
        <v>0</v>
      </c>
      <c r="AL18" s="32">
        <v>0</v>
      </c>
      <c r="AM18" s="34">
        <f t="shared" si="0"/>
        <v>10006880.122560466</v>
      </c>
      <c r="AN18" s="34">
        <f t="shared" si="1"/>
        <v>6225794.0103111919</v>
      </c>
    </row>
    <row r="19" spans="1:40" ht="24.9" customHeight="1">
      <c r="A19" s="20">
        <v>14</v>
      </c>
      <c r="B19" s="31" t="s">
        <v>37</v>
      </c>
      <c r="C19" s="32">
        <v>25939.108319999999</v>
      </c>
      <c r="D19" s="32">
        <v>0</v>
      </c>
      <c r="E19" s="32">
        <v>19733.400000000001</v>
      </c>
      <c r="F19" s="32">
        <v>0</v>
      </c>
      <c r="G19" s="32">
        <v>453497.28340636997</v>
      </c>
      <c r="H19" s="32">
        <v>308851.65000000002</v>
      </c>
      <c r="I19" s="32">
        <v>1697012.0365281699</v>
      </c>
      <c r="J19" s="32">
        <v>0</v>
      </c>
      <c r="K19" s="32">
        <v>1383604.9401412799</v>
      </c>
      <c r="L19" s="32">
        <v>0</v>
      </c>
      <c r="M19" s="32">
        <v>2552825.9276286573</v>
      </c>
      <c r="N19" s="32">
        <v>0</v>
      </c>
      <c r="O19" s="32">
        <v>0</v>
      </c>
      <c r="P19" s="32">
        <v>0</v>
      </c>
      <c r="Q19" s="32">
        <v>1405484.93</v>
      </c>
      <c r="R19" s="32">
        <v>1405484.93</v>
      </c>
      <c r="S19" s="32">
        <v>416730.73</v>
      </c>
      <c r="T19" s="32">
        <v>416730.73</v>
      </c>
      <c r="U19" s="32">
        <v>0</v>
      </c>
      <c r="V19" s="32">
        <v>0</v>
      </c>
      <c r="W19" s="32">
        <v>0</v>
      </c>
      <c r="X19" s="32">
        <v>0</v>
      </c>
      <c r="Y19" s="32">
        <v>61220.800190999995</v>
      </c>
      <c r="Z19" s="32">
        <v>0</v>
      </c>
      <c r="AA19" s="32">
        <v>540545.27911185997</v>
      </c>
      <c r="AB19" s="32">
        <v>92716.350790685436</v>
      </c>
      <c r="AC19" s="32">
        <v>0</v>
      </c>
      <c r="AD19" s="32">
        <v>0</v>
      </c>
      <c r="AE19" s="32">
        <v>159596.133</v>
      </c>
      <c r="AF19" s="32">
        <v>0</v>
      </c>
      <c r="AG19" s="32">
        <v>0</v>
      </c>
      <c r="AH19" s="32">
        <v>0</v>
      </c>
      <c r="AI19" s="32">
        <v>372171.22646998998</v>
      </c>
      <c r="AJ19" s="32">
        <v>46596.71459831456</v>
      </c>
      <c r="AK19" s="32">
        <v>0</v>
      </c>
      <c r="AL19" s="32">
        <v>0</v>
      </c>
      <c r="AM19" s="34">
        <f t="shared" si="0"/>
        <v>9088361.7947973274</v>
      </c>
      <c r="AN19" s="34">
        <f t="shared" si="1"/>
        <v>2270380.3753889999</v>
      </c>
    </row>
    <row r="20" spans="1:40" ht="24.9" customHeight="1">
      <c r="A20" s="20">
        <v>15</v>
      </c>
      <c r="B20" s="33" t="s">
        <v>38</v>
      </c>
      <c r="C20" s="32">
        <v>0</v>
      </c>
      <c r="D20" s="32">
        <v>0</v>
      </c>
      <c r="E20" s="32">
        <v>11425.5</v>
      </c>
      <c r="F20" s="32">
        <v>0</v>
      </c>
      <c r="G20" s="32">
        <v>65944.14</v>
      </c>
      <c r="H20" s="32">
        <v>20690.22</v>
      </c>
      <c r="I20" s="32">
        <v>4258678.78</v>
      </c>
      <c r="J20" s="32">
        <v>0</v>
      </c>
      <c r="K20" s="32">
        <v>1805558.09</v>
      </c>
      <c r="L20" s="32">
        <v>1263890.6599999999</v>
      </c>
      <c r="M20" s="32">
        <v>2419528.4366176473</v>
      </c>
      <c r="N20" s="32">
        <v>94310.64</v>
      </c>
      <c r="O20" s="32">
        <v>0</v>
      </c>
      <c r="P20" s="32">
        <v>0</v>
      </c>
      <c r="Q20" s="32">
        <v>54543.75</v>
      </c>
      <c r="R20" s="32">
        <v>42226.78</v>
      </c>
      <c r="S20" s="32">
        <v>17454</v>
      </c>
      <c r="T20" s="32">
        <v>13512.57</v>
      </c>
      <c r="U20" s="32">
        <v>0</v>
      </c>
      <c r="V20" s="32">
        <v>0</v>
      </c>
      <c r="W20" s="32">
        <v>0</v>
      </c>
      <c r="X20" s="32">
        <v>0</v>
      </c>
      <c r="Y20" s="32">
        <v>94075.49</v>
      </c>
      <c r="Z20" s="32">
        <v>78508.97</v>
      </c>
      <c r="AA20" s="32">
        <v>44315.92</v>
      </c>
      <c r="AB20" s="32">
        <v>33129.379999999997</v>
      </c>
      <c r="AC20" s="32">
        <v>0</v>
      </c>
      <c r="AD20" s="32">
        <v>0</v>
      </c>
      <c r="AE20" s="32">
        <v>37692.838142076507</v>
      </c>
      <c r="AF20" s="32">
        <v>0</v>
      </c>
      <c r="AG20" s="32">
        <v>0</v>
      </c>
      <c r="AH20" s="32">
        <v>0</v>
      </c>
      <c r="AI20" s="32">
        <v>445.68</v>
      </c>
      <c r="AJ20" s="32">
        <v>0</v>
      </c>
      <c r="AK20" s="32">
        <v>0</v>
      </c>
      <c r="AL20" s="32">
        <v>0</v>
      </c>
      <c r="AM20" s="34">
        <f t="shared" si="0"/>
        <v>8809662.6247597244</v>
      </c>
      <c r="AN20" s="34">
        <f t="shared" si="1"/>
        <v>1546269.2199999997</v>
      </c>
    </row>
    <row r="21" spans="1:40" ht="24.9" customHeight="1">
      <c r="A21" s="20">
        <v>16</v>
      </c>
      <c r="B21" s="33" t="s">
        <v>39</v>
      </c>
      <c r="C21" s="32">
        <v>3460</v>
      </c>
      <c r="D21" s="32">
        <v>0</v>
      </c>
      <c r="E21" s="32">
        <v>0</v>
      </c>
      <c r="F21" s="32">
        <v>0</v>
      </c>
      <c r="G21" s="32">
        <v>21968.545795000013</v>
      </c>
      <c r="H21" s="32">
        <v>0</v>
      </c>
      <c r="I21" s="32">
        <v>0</v>
      </c>
      <c r="J21" s="32">
        <v>0</v>
      </c>
      <c r="K21" s="32">
        <v>4317970.2597550023</v>
      </c>
      <c r="L21" s="32">
        <v>0</v>
      </c>
      <c r="M21" s="32">
        <v>2463501.9132206473</v>
      </c>
      <c r="N21" s="32">
        <v>0</v>
      </c>
      <c r="O21" s="32">
        <v>0</v>
      </c>
      <c r="P21" s="32">
        <v>0</v>
      </c>
      <c r="Q21" s="32">
        <v>0</v>
      </c>
      <c r="R21" s="32">
        <v>0</v>
      </c>
      <c r="S21" s="32">
        <v>0</v>
      </c>
      <c r="T21" s="32">
        <v>0</v>
      </c>
      <c r="U21" s="32">
        <v>0</v>
      </c>
      <c r="V21" s="32">
        <v>0</v>
      </c>
      <c r="W21" s="32">
        <v>0</v>
      </c>
      <c r="X21" s="32">
        <v>0</v>
      </c>
      <c r="Y21" s="32">
        <v>0</v>
      </c>
      <c r="Z21" s="32">
        <v>0</v>
      </c>
      <c r="AA21" s="32">
        <v>261</v>
      </c>
      <c r="AB21" s="32">
        <v>0</v>
      </c>
      <c r="AC21" s="32">
        <v>0</v>
      </c>
      <c r="AD21" s="32">
        <v>0</v>
      </c>
      <c r="AE21" s="32">
        <v>0</v>
      </c>
      <c r="AF21" s="32">
        <v>0</v>
      </c>
      <c r="AG21" s="32">
        <v>470</v>
      </c>
      <c r="AH21" s="32">
        <v>0</v>
      </c>
      <c r="AI21" s="32">
        <v>0</v>
      </c>
      <c r="AJ21" s="32">
        <v>0</v>
      </c>
      <c r="AK21" s="32">
        <v>0</v>
      </c>
      <c r="AL21" s="32">
        <v>0</v>
      </c>
      <c r="AM21" s="34">
        <f t="shared" si="0"/>
        <v>6807631.7187706493</v>
      </c>
      <c r="AN21" s="34">
        <f t="shared" si="1"/>
        <v>0</v>
      </c>
    </row>
    <row r="22" spans="1:40" ht="24.9" customHeight="1">
      <c r="A22" s="20">
        <v>17</v>
      </c>
      <c r="B22" s="33" t="s">
        <v>94</v>
      </c>
      <c r="C22" s="32">
        <v>0</v>
      </c>
      <c r="D22" s="32">
        <v>0</v>
      </c>
      <c r="E22" s="32">
        <v>796</v>
      </c>
      <c r="F22" s="32">
        <v>0</v>
      </c>
      <c r="G22" s="32">
        <v>179.72800000000001</v>
      </c>
      <c r="H22" s="32">
        <v>0</v>
      </c>
      <c r="I22" s="32">
        <v>0</v>
      </c>
      <c r="J22" s="32">
        <v>0</v>
      </c>
      <c r="K22" s="32">
        <v>814063.26853043376</v>
      </c>
      <c r="L22" s="32">
        <v>0</v>
      </c>
      <c r="M22" s="32">
        <v>2270582.4743027156</v>
      </c>
      <c r="N22" s="32">
        <v>0</v>
      </c>
      <c r="O22" s="32">
        <v>0</v>
      </c>
      <c r="P22" s="32">
        <v>0</v>
      </c>
      <c r="Q22" s="32">
        <v>0</v>
      </c>
      <c r="R22" s="32">
        <v>0</v>
      </c>
      <c r="S22" s="32">
        <v>0</v>
      </c>
      <c r="T22" s="32">
        <v>0</v>
      </c>
      <c r="U22" s="32">
        <v>0</v>
      </c>
      <c r="V22" s="32">
        <v>0</v>
      </c>
      <c r="W22" s="32">
        <v>0</v>
      </c>
      <c r="X22" s="32">
        <v>0</v>
      </c>
      <c r="Y22" s="32">
        <v>0</v>
      </c>
      <c r="Z22" s="32">
        <v>0</v>
      </c>
      <c r="AA22" s="32">
        <v>423.89</v>
      </c>
      <c r="AB22" s="32">
        <v>0</v>
      </c>
      <c r="AC22" s="32">
        <v>0</v>
      </c>
      <c r="AD22" s="32">
        <v>0</v>
      </c>
      <c r="AE22" s="32">
        <v>154607.0893841256</v>
      </c>
      <c r="AF22" s="32">
        <v>0</v>
      </c>
      <c r="AG22" s="32">
        <v>0</v>
      </c>
      <c r="AH22" s="32">
        <v>0</v>
      </c>
      <c r="AI22" s="32">
        <v>3880</v>
      </c>
      <c r="AJ22" s="32">
        <v>0</v>
      </c>
      <c r="AK22" s="32">
        <v>0</v>
      </c>
      <c r="AL22" s="32">
        <v>0</v>
      </c>
      <c r="AM22" s="34">
        <f t="shared" si="0"/>
        <v>3244532.4502172749</v>
      </c>
      <c r="AN22" s="34">
        <f t="shared" si="1"/>
        <v>0</v>
      </c>
    </row>
    <row r="23" spans="1:40" ht="13.8">
      <c r="A23" s="22"/>
      <c r="B23" s="23" t="s">
        <v>22</v>
      </c>
      <c r="C23" s="35">
        <f t="shared" ref="C23:AN23" si="2">SUM(C6:C22)</f>
        <v>45696275.942145735</v>
      </c>
      <c r="D23" s="35">
        <f t="shared" si="2"/>
        <v>5416170.6110080555</v>
      </c>
      <c r="E23" s="35">
        <f t="shared" si="2"/>
        <v>8506465.2339852918</v>
      </c>
      <c r="F23" s="35">
        <f t="shared" si="2"/>
        <v>29439.000932568324</v>
      </c>
      <c r="G23" s="35">
        <f t="shared" si="2"/>
        <v>11233549.219984211</v>
      </c>
      <c r="H23" s="35">
        <f t="shared" si="2"/>
        <v>1165759.3291840858</v>
      </c>
      <c r="I23" s="35">
        <f t="shared" si="2"/>
        <v>234051077.38243046</v>
      </c>
      <c r="J23" s="35">
        <f t="shared" si="2"/>
        <v>906205.30621008039</v>
      </c>
      <c r="K23" s="35">
        <f t="shared" si="2"/>
        <v>112010897.44044931</v>
      </c>
      <c r="L23" s="35">
        <f t="shared" si="2"/>
        <v>16368733.107912704</v>
      </c>
      <c r="M23" s="35">
        <f t="shared" si="2"/>
        <v>55460735.740500726</v>
      </c>
      <c r="N23" s="35">
        <f t="shared" si="2"/>
        <v>4438285.269290382</v>
      </c>
      <c r="O23" s="35">
        <f t="shared" si="2"/>
        <v>307041.43326000002</v>
      </c>
      <c r="P23" s="35">
        <f t="shared" si="2"/>
        <v>423367.67356934107</v>
      </c>
      <c r="Q23" s="35">
        <f t="shared" si="2"/>
        <v>8426670.8645982258</v>
      </c>
      <c r="R23" s="35">
        <f t="shared" si="2"/>
        <v>8066479.4055292066</v>
      </c>
      <c r="S23" s="35">
        <f t="shared" si="2"/>
        <v>8503409.2006741408</v>
      </c>
      <c r="T23" s="35">
        <f t="shared" si="2"/>
        <v>6781876.4577492215</v>
      </c>
      <c r="U23" s="35">
        <f t="shared" si="2"/>
        <v>241392.54579999999</v>
      </c>
      <c r="V23" s="35">
        <f t="shared" si="2"/>
        <v>116851.1447857546</v>
      </c>
      <c r="W23" s="35">
        <f t="shared" si="2"/>
        <v>8940</v>
      </c>
      <c r="X23" s="35">
        <f t="shared" si="2"/>
        <v>4469.8500000000004</v>
      </c>
      <c r="Y23" s="35">
        <f t="shared" si="2"/>
        <v>9959588.1833748743</v>
      </c>
      <c r="Z23" s="35">
        <f t="shared" si="2"/>
        <v>3395249.2919467823</v>
      </c>
      <c r="AA23" s="35">
        <f t="shared" si="2"/>
        <v>88386236.484815717</v>
      </c>
      <c r="AB23" s="35">
        <f t="shared" si="2"/>
        <v>51334254.756327502</v>
      </c>
      <c r="AC23" s="35">
        <f t="shared" si="2"/>
        <v>6333381.4983799867</v>
      </c>
      <c r="AD23" s="35">
        <f t="shared" si="2"/>
        <v>3944947.8628402911</v>
      </c>
      <c r="AE23" s="35">
        <f t="shared" si="2"/>
        <v>11331258.795816202</v>
      </c>
      <c r="AF23" s="35">
        <f t="shared" si="2"/>
        <v>5932087.1956433486</v>
      </c>
      <c r="AG23" s="35">
        <f t="shared" si="2"/>
        <v>592442.41340709047</v>
      </c>
      <c r="AH23" s="35">
        <f t="shared" si="2"/>
        <v>0</v>
      </c>
      <c r="AI23" s="35">
        <f t="shared" si="2"/>
        <v>23952810.46596355</v>
      </c>
      <c r="AJ23" s="35">
        <f t="shared" si="2"/>
        <v>12636036.875003716</v>
      </c>
      <c r="AK23" s="35">
        <f t="shared" si="2"/>
        <v>0</v>
      </c>
      <c r="AL23" s="35">
        <f t="shared" si="2"/>
        <v>0</v>
      </c>
      <c r="AM23" s="35">
        <f t="shared" si="2"/>
        <v>625002172.84558547</v>
      </c>
      <c r="AN23" s="35">
        <f t="shared" si="2"/>
        <v>120960213.13793302</v>
      </c>
    </row>
    <row r="24" spans="1:40" ht="13.8">
      <c r="A24" s="41"/>
      <c r="B24" s="4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s="14" customFormat="1" ht="12.75" customHeight="1"/>
    <row r="26" spans="1:40" s="73" customFormat="1" ht="14.4">
      <c r="B26" s="74" t="s">
        <v>49</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row>
    <row r="27" spans="1:40" s="73" customFormat="1" ht="12.75" customHeight="1">
      <c r="B27" s="111" t="s">
        <v>89</v>
      </c>
      <c r="C27" s="111"/>
      <c r="D27" s="111"/>
      <c r="E27" s="111"/>
      <c r="F27" s="111"/>
      <c r="G27" s="111"/>
      <c r="H27" s="111"/>
      <c r="I27" s="111"/>
      <c r="J27" s="111"/>
      <c r="K27" s="111"/>
      <c r="L27" s="111"/>
      <c r="M27" s="111"/>
      <c r="N27" s="111"/>
      <c r="AM27" s="75"/>
      <c r="AN27" s="75"/>
    </row>
    <row r="28" spans="1:40" s="73" customFormat="1" ht="17.25" customHeight="1">
      <c r="B28" s="111"/>
      <c r="C28" s="111"/>
      <c r="D28" s="111"/>
      <c r="E28" s="111"/>
      <c r="F28" s="111"/>
      <c r="G28" s="111"/>
      <c r="H28" s="111"/>
      <c r="I28" s="111"/>
      <c r="J28" s="111"/>
      <c r="K28" s="111"/>
      <c r="L28" s="111"/>
      <c r="M28" s="111"/>
      <c r="N28" s="111"/>
      <c r="O28" s="76"/>
      <c r="P28" s="76"/>
      <c r="Q28" s="75"/>
      <c r="R28" s="75"/>
      <c r="AN28" s="75"/>
    </row>
    <row r="29" spans="1:40" ht="12.75" customHeight="1">
      <c r="O29" s="5"/>
      <c r="P29" s="5"/>
    </row>
    <row r="31" spans="1:4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sheetData>
  <sortState ref="B7:AN22">
    <sortCondition descending="1" ref="AM6:AM22"/>
  </sortState>
  <mergeCells count="22">
    <mergeCell ref="B27:N28"/>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S33"/>
  <sheetViews>
    <sheetView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ColWidth="9.109375" defaultRowHeight="13.2" outlineLevelCol="1"/>
  <cols>
    <col min="1" max="1" width="5.88671875" style="12" customWidth="1"/>
    <col min="2" max="2" width="49.5546875" style="12" customWidth="1"/>
    <col min="3" max="5" width="12.6640625" style="12" customWidth="1" outlineLevel="1"/>
    <col min="6" max="6" width="15.109375" style="12" customWidth="1"/>
    <col min="7" max="7" width="16" style="12" customWidth="1"/>
    <col min="8" max="10" width="12.6640625" style="12" customWidth="1" outlineLevel="1"/>
    <col min="11" max="11" width="15.109375" style="12" customWidth="1"/>
    <col min="12" max="12" width="12.6640625" style="12" customWidth="1"/>
    <col min="13" max="15" width="12.6640625" style="12" customWidth="1" outlineLevel="1"/>
    <col min="16" max="16" width="15.109375" style="12" customWidth="1"/>
    <col min="17" max="17" width="12.6640625" style="12" customWidth="1"/>
    <col min="18" max="20" width="12.6640625" style="12" customWidth="1" outlineLevel="1"/>
    <col min="21" max="21" width="15.109375" style="12" customWidth="1"/>
    <col min="22" max="22" width="12.6640625" style="12" customWidth="1"/>
    <col min="23" max="25" width="12.6640625" style="12" customWidth="1" outlineLevel="1"/>
    <col min="26" max="26" width="15.109375" style="12" customWidth="1"/>
    <col min="27" max="27" width="12.6640625" style="12" customWidth="1"/>
    <col min="28" max="30" width="12.6640625" style="12" customWidth="1" outlineLevel="1"/>
    <col min="31" max="31" width="15.109375" style="12" customWidth="1"/>
    <col min="32" max="32" width="12.6640625" style="12" customWidth="1"/>
    <col min="33" max="35" width="12.6640625" style="12" customWidth="1" outlineLevel="1"/>
    <col min="36" max="36" width="15.109375" style="12" customWidth="1"/>
    <col min="37" max="37" width="12.6640625" style="12" customWidth="1"/>
    <col min="38" max="40" width="12.6640625" style="12" customWidth="1" outlineLevel="1"/>
    <col min="41" max="41" width="15.109375" style="12" customWidth="1"/>
    <col min="42" max="42" width="12.6640625" style="12" customWidth="1"/>
    <col min="43" max="45" width="12.6640625" style="12" customWidth="1" outlineLevel="1"/>
    <col min="46" max="46" width="15.109375" style="12" customWidth="1"/>
    <col min="47" max="47" width="12.6640625" style="12" customWidth="1"/>
    <col min="48" max="50" width="12.6640625" style="12" customWidth="1" outlineLevel="1"/>
    <col min="51" max="51" width="15.109375" style="12" customWidth="1"/>
    <col min="52" max="52" width="12.6640625" style="12" customWidth="1"/>
    <col min="53" max="55" width="12.6640625" style="12" customWidth="1" outlineLevel="1"/>
    <col min="56" max="56" width="15.109375" style="12" customWidth="1"/>
    <col min="57" max="57" width="12.6640625" style="12" customWidth="1"/>
    <col min="58" max="60" width="12.6640625" style="12" customWidth="1" outlineLevel="1"/>
    <col min="61" max="61" width="15.109375" style="12" customWidth="1"/>
    <col min="62" max="62" width="12.6640625" style="12" customWidth="1"/>
    <col min="63" max="65" width="12.6640625" style="12" customWidth="1" outlineLevel="1"/>
    <col min="66" max="66" width="15.109375" style="12" customWidth="1"/>
    <col min="67" max="67" width="12.6640625" style="12" customWidth="1"/>
    <col min="68" max="70" width="12.6640625" style="12" customWidth="1" outlineLevel="1"/>
    <col min="71" max="71" width="15.109375" style="12" customWidth="1"/>
    <col min="72" max="72" width="12.6640625" style="12" customWidth="1"/>
    <col min="73" max="75" width="12.6640625" style="12" customWidth="1" outlineLevel="1"/>
    <col min="76" max="76" width="15.109375" style="12" customWidth="1"/>
    <col min="77" max="77" width="12.6640625" style="12" customWidth="1"/>
    <col min="78" max="80" width="12.6640625" style="12" customWidth="1" outlineLevel="1"/>
    <col min="81" max="81" width="15.109375" style="12" customWidth="1"/>
    <col min="82" max="82" width="12.6640625" style="12" customWidth="1"/>
    <col min="83" max="85" width="12.6640625" style="12" customWidth="1" outlineLevel="1"/>
    <col min="86" max="86" width="15.109375" style="12" customWidth="1"/>
    <col min="87" max="87" width="12.6640625" style="12" customWidth="1"/>
    <col min="88" max="90" width="12.6640625" style="12" customWidth="1" outlineLevel="1"/>
    <col min="91" max="91" width="15.109375" style="12" customWidth="1"/>
    <col min="92" max="92" width="12.6640625" style="12" customWidth="1"/>
    <col min="93" max="95" width="12.6640625" style="12" customWidth="1" outlineLevel="1"/>
    <col min="96" max="96" width="15.109375" style="12" customWidth="1"/>
    <col min="97" max="97" width="12.6640625" style="12" customWidth="1"/>
    <col min="98" max="16384" width="9.109375" style="12"/>
  </cols>
  <sheetData>
    <row r="1" spans="1:97" s="61" customFormat="1" ht="28.5" customHeight="1">
      <c r="A1" s="70" t="s">
        <v>50</v>
      </c>
      <c r="B1" s="60"/>
      <c r="C1" s="60"/>
      <c r="D1" s="60"/>
      <c r="E1" s="60"/>
      <c r="F1" s="60"/>
      <c r="G1" s="71"/>
    </row>
    <row r="2" spans="1:97" s="61" customFormat="1" ht="28.5" customHeight="1">
      <c r="A2" s="70" t="str">
        <f>'Number of Policies'!A2</f>
        <v>Reporting period: 1 January 2019 - 31 December 2019</v>
      </c>
      <c r="B2" s="60"/>
      <c r="C2" s="60"/>
      <c r="D2" s="60"/>
      <c r="E2" s="60"/>
      <c r="F2" s="60"/>
      <c r="G2" s="71"/>
    </row>
    <row r="3" spans="1:97" s="61" customFormat="1" ht="18" customHeight="1">
      <c r="A3" s="61" t="s">
        <v>2</v>
      </c>
      <c r="B3" s="60"/>
      <c r="C3" s="60"/>
      <c r="D3" s="60"/>
      <c r="E3" s="60"/>
      <c r="F3" s="60"/>
      <c r="G3" s="71"/>
    </row>
    <row r="4" spans="1:97" s="61" customFormat="1" ht="57.75" customHeight="1">
      <c r="A4" s="106" t="s">
        <v>0</v>
      </c>
      <c r="B4" s="106" t="s">
        <v>3</v>
      </c>
      <c r="C4" s="103" t="s">
        <v>4</v>
      </c>
      <c r="D4" s="104"/>
      <c r="E4" s="104"/>
      <c r="F4" s="104"/>
      <c r="G4" s="105"/>
      <c r="H4" s="103" t="s">
        <v>5</v>
      </c>
      <c r="I4" s="104"/>
      <c r="J4" s="104"/>
      <c r="K4" s="104"/>
      <c r="L4" s="105"/>
      <c r="M4" s="103" t="s">
        <v>6</v>
      </c>
      <c r="N4" s="104"/>
      <c r="O4" s="104"/>
      <c r="P4" s="104"/>
      <c r="Q4" s="105"/>
      <c r="R4" s="103" t="s">
        <v>7</v>
      </c>
      <c r="S4" s="104"/>
      <c r="T4" s="104"/>
      <c r="U4" s="104"/>
      <c r="V4" s="105"/>
      <c r="W4" s="103" t="s">
        <v>8</v>
      </c>
      <c r="X4" s="104"/>
      <c r="Y4" s="104"/>
      <c r="Z4" s="104"/>
      <c r="AA4" s="105"/>
      <c r="AB4" s="103" t="s">
        <v>9</v>
      </c>
      <c r="AC4" s="104"/>
      <c r="AD4" s="104"/>
      <c r="AE4" s="104"/>
      <c r="AF4" s="105"/>
      <c r="AG4" s="103" t="s">
        <v>10</v>
      </c>
      <c r="AH4" s="104"/>
      <c r="AI4" s="104"/>
      <c r="AJ4" s="104"/>
      <c r="AK4" s="105"/>
      <c r="AL4" s="103" t="s">
        <v>11</v>
      </c>
      <c r="AM4" s="104"/>
      <c r="AN4" s="104"/>
      <c r="AO4" s="104"/>
      <c r="AP4" s="105"/>
      <c r="AQ4" s="103" t="s">
        <v>12</v>
      </c>
      <c r="AR4" s="104"/>
      <c r="AS4" s="104"/>
      <c r="AT4" s="104"/>
      <c r="AU4" s="105"/>
      <c r="AV4" s="103" t="s">
        <v>13</v>
      </c>
      <c r="AW4" s="104"/>
      <c r="AX4" s="104"/>
      <c r="AY4" s="104"/>
      <c r="AZ4" s="105"/>
      <c r="BA4" s="103" t="s">
        <v>14</v>
      </c>
      <c r="BB4" s="104"/>
      <c r="BC4" s="104"/>
      <c r="BD4" s="104"/>
      <c r="BE4" s="105"/>
      <c r="BF4" s="103" t="s">
        <v>15</v>
      </c>
      <c r="BG4" s="104"/>
      <c r="BH4" s="104"/>
      <c r="BI4" s="104"/>
      <c r="BJ4" s="105"/>
      <c r="BK4" s="103" t="s">
        <v>16</v>
      </c>
      <c r="BL4" s="104"/>
      <c r="BM4" s="104"/>
      <c r="BN4" s="104"/>
      <c r="BO4" s="105"/>
      <c r="BP4" s="103" t="s">
        <v>17</v>
      </c>
      <c r="BQ4" s="104"/>
      <c r="BR4" s="104"/>
      <c r="BS4" s="104"/>
      <c r="BT4" s="105"/>
      <c r="BU4" s="103" t="s">
        <v>18</v>
      </c>
      <c r="BV4" s="104"/>
      <c r="BW4" s="104"/>
      <c r="BX4" s="104"/>
      <c r="BY4" s="105"/>
      <c r="BZ4" s="103" t="s">
        <v>19</v>
      </c>
      <c r="CA4" s="104"/>
      <c r="CB4" s="104"/>
      <c r="CC4" s="104"/>
      <c r="CD4" s="105"/>
      <c r="CE4" s="103" t="s">
        <v>20</v>
      </c>
      <c r="CF4" s="104"/>
      <c r="CG4" s="104"/>
      <c r="CH4" s="104"/>
      <c r="CI4" s="105"/>
      <c r="CJ4" s="103" t="s">
        <v>21</v>
      </c>
      <c r="CK4" s="104"/>
      <c r="CL4" s="104"/>
      <c r="CM4" s="104"/>
      <c r="CN4" s="105"/>
      <c r="CO4" s="103" t="s">
        <v>22</v>
      </c>
      <c r="CP4" s="104"/>
      <c r="CQ4" s="104"/>
      <c r="CR4" s="104"/>
      <c r="CS4" s="105"/>
    </row>
    <row r="5" spans="1:97" s="61" customFormat="1" ht="42" customHeight="1">
      <c r="A5" s="107"/>
      <c r="B5" s="107"/>
      <c r="C5" s="100" t="s">
        <v>47</v>
      </c>
      <c r="D5" s="101"/>
      <c r="E5" s="101"/>
      <c r="F5" s="102"/>
      <c r="G5" s="63" t="s">
        <v>48</v>
      </c>
      <c r="H5" s="100" t="s">
        <v>47</v>
      </c>
      <c r="I5" s="101"/>
      <c r="J5" s="101"/>
      <c r="K5" s="102"/>
      <c r="L5" s="63" t="s">
        <v>48</v>
      </c>
      <c r="M5" s="100" t="s">
        <v>47</v>
      </c>
      <c r="N5" s="101"/>
      <c r="O5" s="101"/>
      <c r="P5" s="102"/>
      <c r="Q5" s="63" t="s">
        <v>48</v>
      </c>
      <c r="R5" s="100" t="s">
        <v>47</v>
      </c>
      <c r="S5" s="101"/>
      <c r="T5" s="101"/>
      <c r="U5" s="102"/>
      <c r="V5" s="63" t="s">
        <v>48</v>
      </c>
      <c r="W5" s="100" t="s">
        <v>47</v>
      </c>
      <c r="X5" s="101"/>
      <c r="Y5" s="101"/>
      <c r="Z5" s="102"/>
      <c r="AA5" s="63" t="s">
        <v>48</v>
      </c>
      <c r="AB5" s="100" t="s">
        <v>47</v>
      </c>
      <c r="AC5" s="101"/>
      <c r="AD5" s="101"/>
      <c r="AE5" s="102"/>
      <c r="AF5" s="63" t="s">
        <v>48</v>
      </c>
      <c r="AG5" s="100" t="s">
        <v>47</v>
      </c>
      <c r="AH5" s="101"/>
      <c r="AI5" s="101"/>
      <c r="AJ5" s="102"/>
      <c r="AK5" s="63" t="s">
        <v>48</v>
      </c>
      <c r="AL5" s="100" t="s">
        <v>47</v>
      </c>
      <c r="AM5" s="101"/>
      <c r="AN5" s="101"/>
      <c r="AO5" s="102"/>
      <c r="AP5" s="63" t="s">
        <v>48</v>
      </c>
      <c r="AQ5" s="100" t="s">
        <v>47</v>
      </c>
      <c r="AR5" s="101"/>
      <c r="AS5" s="101"/>
      <c r="AT5" s="102"/>
      <c r="AU5" s="63" t="s">
        <v>48</v>
      </c>
      <c r="AV5" s="100" t="s">
        <v>47</v>
      </c>
      <c r="AW5" s="101"/>
      <c r="AX5" s="101"/>
      <c r="AY5" s="102"/>
      <c r="AZ5" s="63" t="s">
        <v>48</v>
      </c>
      <c r="BA5" s="100" t="s">
        <v>47</v>
      </c>
      <c r="BB5" s="101"/>
      <c r="BC5" s="101"/>
      <c r="BD5" s="102"/>
      <c r="BE5" s="63" t="s">
        <v>48</v>
      </c>
      <c r="BF5" s="100" t="s">
        <v>47</v>
      </c>
      <c r="BG5" s="101"/>
      <c r="BH5" s="101"/>
      <c r="BI5" s="102"/>
      <c r="BJ5" s="63" t="s">
        <v>48</v>
      </c>
      <c r="BK5" s="100" t="s">
        <v>47</v>
      </c>
      <c r="BL5" s="101"/>
      <c r="BM5" s="101"/>
      <c r="BN5" s="102"/>
      <c r="BO5" s="63" t="s">
        <v>48</v>
      </c>
      <c r="BP5" s="100" t="s">
        <v>47</v>
      </c>
      <c r="BQ5" s="101"/>
      <c r="BR5" s="101"/>
      <c r="BS5" s="102"/>
      <c r="BT5" s="63" t="s">
        <v>48</v>
      </c>
      <c r="BU5" s="100" t="s">
        <v>47</v>
      </c>
      <c r="BV5" s="101"/>
      <c r="BW5" s="101"/>
      <c r="BX5" s="102"/>
      <c r="BY5" s="63" t="s">
        <v>48</v>
      </c>
      <c r="BZ5" s="100" t="s">
        <v>47</v>
      </c>
      <c r="CA5" s="101"/>
      <c r="CB5" s="101"/>
      <c r="CC5" s="102"/>
      <c r="CD5" s="63" t="s">
        <v>48</v>
      </c>
      <c r="CE5" s="100" t="s">
        <v>47</v>
      </c>
      <c r="CF5" s="101"/>
      <c r="CG5" s="101"/>
      <c r="CH5" s="102"/>
      <c r="CI5" s="63" t="s">
        <v>48</v>
      </c>
      <c r="CJ5" s="100" t="s">
        <v>47</v>
      </c>
      <c r="CK5" s="101"/>
      <c r="CL5" s="101"/>
      <c r="CM5" s="102"/>
      <c r="CN5" s="63" t="s">
        <v>48</v>
      </c>
      <c r="CO5" s="100" t="s">
        <v>47</v>
      </c>
      <c r="CP5" s="101"/>
      <c r="CQ5" s="101"/>
      <c r="CR5" s="102"/>
      <c r="CS5" s="63" t="s">
        <v>48</v>
      </c>
    </row>
    <row r="6" spans="1:97" s="61" customFormat="1" ht="60.75" customHeight="1">
      <c r="A6" s="108"/>
      <c r="B6" s="108"/>
      <c r="C6" s="64" t="s">
        <v>25</v>
      </c>
      <c r="D6" s="64" t="s">
        <v>26</v>
      </c>
      <c r="E6" s="64" t="s">
        <v>27</v>
      </c>
      <c r="F6" s="64" t="s">
        <v>22</v>
      </c>
      <c r="G6" s="64" t="s">
        <v>22</v>
      </c>
      <c r="H6" s="64" t="s">
        <v>25</v>
      </c>
      <c r="I6" s="64" t="s">
        <v>26</v>
      </c>
      <c r="J6" s="64" t="s">
        <v>27</v>
      </c>
      <c r="K6" s="64" t="s">
        <v>22</v>
      </c>
      <c r="L6" s="64" t="s">
        <v>22</v>
      </c>
      <c r="M6" s="64" t="s">
        <v>25</v>
      </c>
      <c r="N6" s="64" t="s">
        <v>26</v>
      </c>
      <c r="O6" s="64" t="s">
        <v>27</v>
      </c>
      <c r="P6" s="64" t="s">
        <v>22</v>
      </c>
      <c r="Q6" s="64" t="s">
        <v>22</v>
      </c>
      <c r="R6" s="64" t="s">
        <v>25</v>
      </c>
      <c r="S6" s="64" t="s">
        <v>26</v>
      </c>
      <c r="T6" s="64" t="s">
        <v>27</v>
      </c>
      <c r="U6" s="64" t="s">
        <v>22</v>
      </c>
      <c r="V6" s="64" t="s">
        <v>22</v>
      </c>
      <c r="W6" s="64" t="s">
        <v>25</v>
      </c>
      <c r="X6" s="64" t="s">
        <v>26</v>
      </c>
      <c r="Y6" s="64" t="s">
        <v>27</v>
      </c>
      <c r="Z6" s="64" t="s">
        <v>22</v>
      </c>
      <c r="AA6" s="64" t="s">
        <v>22</v>
      </c>
      <c r="AB6" s="64" t="s">
        <v>25</v>
      </c>
      <c r="AC6" s="64" t="s">
        <v>26</v>
      </c>
      <c r="AD6" s="64" t="s">
        <v>27</v>
      </c>
      <c r="AE6" s="64" t="s">
        <v>22</v>
      </c>
      <c r="AF6" s="64" t="s">
        <v>22</v>
      </c>
      <c r="AG6" s="64" t="s">
        <v>25</v>
      </c>
      <c r="AH6" s="64" t="s">
        <v>26</v>
      </c>
      <c r="AI6" s="64" t="s">
        <v>27</v>
      </c>
      <c r="AJ6" s="64" t="s">
        <v>22</v>
      </c>
      <c r="AK6" s="64" t="s">
        <v>22</v>
      </c>
      <c r="AL6" s="64" t="s">
        <v>25</v>
      </c>
      <c r="AM6" s="64" t="s">
        <v>26</v>
      </c>
      <c r="AN6" s="64" t="s">
        <v>27</v>
      </c>
      <c r="AO6" s="64" t="s">
        <v>22</v>
      </c>
      <c r="AP6" s="64" t="s">
        <v>22</v>
      </c>
      <c r="AQ6" s="64" t="s">
        <v>25</v>
      </c>
      <c r="AR6" s="64" t="s">
        <v>26</v>
      </c>
      <c r="AS6" s="64" t="s">
        <v>27</v>
      </c>
      <c r="AT6" s="64" t="s">
        <v>22</v>
      </c>
      <c r="AU6" s="64" t="s">
        <v>22</v>
      </c>
      <c r="AV6" s="64" t="s">
        <v>25</v>
      </c>
      <c r="AW6" s="64" t="s">
        <v>26</v>
      </c>
      <c r="AX6" s="64" t="s">
        <v>27</v>
      </c>
      <c r="AY6" s="64" t="s">
        <v>22</v>
      </c>
      <c r="AZ6" s="64" t="s">
        <v>22</v>
      </c>
      <c r="BA6" s="64" t="s">
        <v>25</v>
      </c>
      <c r="BB6" s="64" t="s">
        <v>26</v>
      </c>
      <c r="BC6" s="64" t="s">
        <v>27</v>
      </c>
      <c r="BD6" s="64" t="s">
        <v>22</v>
      </c>
      <c r="BE6" s="64" t="s">
        <v>22</v>
      </c>
      <c r="BF6" s="64" t="s">
        <v>25</v>
      </c>
      <c r="BG6" s="64" t="s">
        <v>26</v>
      </c>
      <c r="BH6" s="64" t="s">
        <v>27</v>
      </c>
      <c r="BI6" s="64" t="s">
        <v>22</v>
      </c>
      <c r="BJ6" s="64" t="s">
        <v>22</v>
      </c>
      <c r="BK6" s="64" t="s">
        <v>25</v>
      </c>
      <c r="BL6" s="64" t="s">
        <v>26</v>
      </c>
      <c r="BM6" s="64" t="s">
        <v>27</v>
      </c>
      <c r="BN6" s="64" t="s">
        <v>22</v>
      </c>
      <c r="BO6" s="64" t="s">
        <v>22</v>
      </c>
      <c r="BP6" s="64" t="s">
        <v>25</v>
      </c>
      <c r="BQ6" s="64" t="s">
        <v>26</v>
      </c>
      <c r="BR6" s="64" t="s">
        <v>27</v>
      </c>
      <c r="BS6" s="64" t="s">
        <v>22</v>
      </c>
      <c r="BT6" s="64" t="s">
        <v>22</v>
      </c>
      <c r="BU6" s="64" t="s">
        <v>25</v>
      </c>
      <c r="BV6" s="64" t="s">
        <v>26</v>
      </c>
      <c r="BW6" s="64" t="s">
        <v>27</v>
      </c>
      <c r="BX6" s="64" t="s">
        <v>22</v>
      </c>
      <c r="BY6" s="64" t="s">
        <v>22</v>
      </c>
      <c r="BZ6" s="64" t="s">
        <v>25</v>
      </c>
      <c r="CA6" s="64" t="s">
        <v>26</v>
      </c>
      <c r="CB6" s="64" t="s">
        <v>27</v>
      </c>
      <c r="CC6" s="64" t="s">
        <v>22</v>
      </c>
      <c r="CD6" s="64" t="s">
        <v>22</v>
      </c>
      <c r="CE6" s="64" t="s">
        <v>25</v>
      </c>
      <c r="CF6" s="64" t="s">
        <v>26</v>
      </c>
      <c r="CG6" s="64" t="s">
        <v>27</v>
      </c>
      <c r="CH6" s="64" t="s">
        <v>22</v>
      </c>
      <c r="CI6" s="64" t="s">
        <v>22</v>
      </c>
      <c r="CJ6" s="64" t="s">
        <v>25</v>
      </c>
      <c r="CK6" s="64" t="s">
        <v>26</v>
      </c>
      <c r="CL6" s="64" t="s">
        <v>27</v>
      </c>
      <c r="CM6" s="64" t="s">
        <v>22</v>
      </c>
      <c r="CN6" s="64" t="s">
        <v>22</v>
      </c>
      <c r="CO6" s="64" t="s">
        <v>25</v>
      </c>
      <c r="CP6" s="64" t="s">
        <v>26</v>
      </c>
      <c r="CQ6" s="64" t="s">
        <v>27</v>
      </c>
      <c r="CR6" s="64" t="s">
        <v>22</v>
      </c>
      <c r="CS6" s="64" t="s">
        <v>22</v>
      </c>
    </row>
    <row r="7" spans="1:97" s="10" customFormat="1" ht="24.9" customHeight="1">
      <c r="A7" s="20">
        <v>1</v>
      </c>
      <c r="B7" s="31" t="s">
        <v>30</v>
      </c>
      <c r="C7" s="32">
        <v>2492045.7166249999</v>
      </c>
      <c r="D7" s="32">
        <v>527799.15362200001</v>
      </c>
      <c r="E7" s="32">
        <v>-64.7</v>
      </c>
      <c r="F7" s="32">
        <v>3019780.1702469997</v>
      </c>
      <c r="G7" s="32">
        <v>320818.07286880014</v>
      </c>
      <c r="H7" s="32">
        <v>1470332.8624970003</v>
      </c>
      <c r="I7" s="32">
        <v>338117.42009999999</v>
      </c>
      <c r="J7" s="32">
        <v>8</v>
      </c>
      <c r="K7" s="32">
        <v>1808458.2825970002</v>
      </c>
      <c r="L7" s="32">
        <v>0</v>
      </c>
      <c r="M7" s="32">
        <v>1103884.5310269999</v>
      </c>
      <c r="N7" s="32">
        <v>280965.45335357002</v>
      </c>
      <c r="O7" s="32">
        <v>292.05</v>
      </c>
      <c r="P7" s="32">
        <v>1385142.0343805701</v>
      </c>
      <c r="Q7" s="32">
        <v>-18.585086</v>
      </c>
      <c r="R7" s="32">
        <v>38653898.032888003</v>
      </c>
      <c r="S7" s="32">
        <v>13785245.530180002</v>
      </c>
      <c r="T7" s="32">
        <v>1509834.13</v>
      </c>
      <c r="U7" s="32">
        <v>53948977.693068005</v>
      </c>
      <c r="V7" s="32">
        <v>54668.563051000005</v>
      </c>
      <c r="W7" s="32">
        <v>7968143.9448330011</v>
      </c>
      <c r="X7" s="32">
        <v>11175875.56420623</v>
      </c>
      <c r="Y7" s="32">
        <v>46579.58</v>
      </c>
      <c r="Z7" s="32">
        <v>19190599.089039229</v>
      </c>
      <c r="AA7" s="32">
        <v>549821.51552452007</v>
      </c>
      <c r="AB7" s="32">
        <v>1346819.9247030001</v>
      </c>
      <c r="AC7" s="32">
        <v>3921456.55498358</v>
      </c>
      <c r="AD7" s="32">
        <v>1040.43</v>
      </c>
      <c r="AE7" s="32">
        <v>5269316.9096865803</v>
      </c>
      <c r="AF7" s="32">
        <v>59539.412469962903</v>
      </c>
      <c r="AG7" s="32">
        <v>307041.43326000002</v>
      </c>
      <c r="AH7" s="32">
        <v>0</v>
      </c>
      <c r="AI7" s="32">
        <v>0</v>
      </c>
      <c r="AJ7" s="32">
        <v>307041.43326000002</v>
      </c>
      <c r="AK7" s="32">
        <v>423367.67356934107</v>
      </c>
      <c r="AL7" s="32">
        <v>49999.00071</v>
      </c>
      <c r="AM7" s="32">
        <v>0</v>
      </c>
      <c r="AN7" s="32">
        <v>0</v>
      </c>
      <c r="AO7" s="32">
        <v>49999.00071</v>
      </c>
      <c r="AP7" s="32">
        <v>48108.6</v>
      </c>
      <c r="AQ7" s="32">
        <v>0</v>
      </c>
      <c r="AR7" s="32">
        <v>0</v>
      </c>
      <c r="AS7" s="32">
        <v>0</v>
      </c>
      <c r="AT7" s="32">
        <v>0</v>
      </c>
      <c r="AU7" s="32">
        <v>0</v>
      </c>
      <c r="AV7" s="32">
        <v>165261.5858</v>
      </c>
      <c r="AW7" s="32">
        <v>0</v>
      </c>
      <c r="AX7" s="32">
        <v>0</v>
      </c>
      <c r="AY7" s="32">
        <v>165261.5858</v>
      </c>
      <c r="AZ7" s="32">
        <v>80866.312118977701</v>
      </c>
      <c r="BA7" s="32">
        <v>0</v>
      </c>
      <c r="BB7" s="32">
        <v>0</v>
      </c>
      <c r="BC7" s="32">
        <v>0</v>
      </c>
      <c r="BD7" s="32">
        <v>0</v>
      </c>
      <c r="BE7" s="32">
        <v>0</v>
      </c>
      <c r="BF7" s="32">
        <v>1135565.3355460002</v>
      </c>
      <c r="BG7" s="32">
        <v>22195.004852000002</v>
      </c>
      <c r="BH7" s="32">
        <v>20.617100000000001</v>
      </c>
      <c r="BI7" s="32">
        <v>1157780.957498</v>
      </c>
      <c r="BJ7" s="32">
        <v>872348.81739652774</v>
      </c>
      <c r="BK7" s="32">
        <v>10219184.562550001</v>
      </c>
      <c r="BL7" s="32">
        <v>2485932.427654</v>
      </c>
      <c r="BM7" s="32">
        <v>850</v>
      </c>
      <c r="BN7" s="32">
        <v>12705966.990204001</v>
      </c>
      <c r="BO7" s="32">
        <v>10559293.685192505</v>
      </c>
      <c r="BP7" s="32">
        <v>140250.125</v>
      </c>
      <c r="BQ7" s="32">
        <v>0</v>
      </c>
      <c r="BR7" s="32">
        <v>0</v>
      </c>
      <c r="BS7" s="32">
        <v>140250.125</v>
      </c>
      <c r="BT7" s="32">
        <v>87288.86</v>
      </c>
      <c r="BU7" s="32">
        <v>1666551.6660000002</v>
      </c>
      <c r="BV7" s="32">
        <v>0</v>
      </c>
      <c r="BW7" s="32">
        <v>0</v>
      </c>
      <c r="BX7" s="32">
        <v>1666551.6660000002</v>
      </c>
      <c r="BY7" s="32">
        <v>1333325.3268000002</v>
      </c>
      <c r="BZ7" s="32">
        <v>0</v>
      </c>
      <c r="CA7" s="32">
        <v>0</v>
      </c>
      <c r="CB7" s="32">
        <v>0</v>
      </c>
      <c r="CC7" s="32">
        <v>0</v>
      </c>
      <c r="CD7" s="32">
        <v>0</v>
      </c>
      <c r="CE7" s="32">
        <v>3514416.1153400005</v>
      </c>
      <c r="CF7" s="32">
        <v>169209.44822299998</v>
      </c>
      <c r="CG7" s="32">
        <v>528.02864699999998</v>
      </c>
      <c r="CH7" s="32">
        <v>3684153.5922100004</v>
      </c>
      <c r="CI7" s="32">
        <v>2947937.9234414352</v>
      </c>
      <c r="CJ7" s="32">
        <v>0</v>
      </c>
      <c r="CK7" s="32">
        <v>0</v>
      </c>
      <c r="CL7" s="32">
        <v>0</v>
      </c>
      <c r="CM7" s="32">
        <v>0</v>
      </c>
      <c r="CN7" s="32">
        <v>0</v>
      </c>
      <c r="CO7" s="32">
        <f t="shared" ref="CO7:CO23" si="0">C7+H7+M7+R7+W7+AB7+AG7+AL7+AQ7+AV7+BA7+BF7+BK7+BP7+BU7+BZ7+CE7+CJ7</f>
        <v>70233394.836779013</v>
      </c>
      <c r="CP7" s="32">
        <f t="shared" ref="CP7:CP23" si="1">D7+I7+N7+S7+X7+AC7+AH7+AM7+AR7+AW7+BB7+BG7+BL7+BQ7+BV7+CA7+CF7+CK7</f>
        <v>32706796.557174381</v>
      </c>
      <c r="CQ7" s="32">
        <f t="shared" ref="CQ7:CQ23" si="2">E7+J7+O7+T7+Y7+AD7+AI7+AN7+AS7+AX7+BC7+BH7+BM7+BR7+BW7+CB7+CG7+CL7</f>
        <v>1559088.1357469999</v>
      </c>
      <c r="CR7" s="32">
        <f t="shared" ref="CR7:CR23" si="3">F7+K7+P7+U7+Z7+AE7+AJ7+AO7+AT7+AY7+BD7+BI7+BN7+BS7+BX7+CC7+CH7+CM7</f>
        <v>104499279.52970038</v>
      </c>
      <c r="CS7" s="32">
        <f t="shared" ref="CS7:CS23" si="4">G7+L7+Q7+V7+AA7+AF7+AK7+AP7+AU7+AZ7+BE7+BJ7+BO7+BT7+BY7+CD7+CI7+CN7</f>
        <v>17337366.177347068</v>
      </c>
    </row>
    <row r="8" spans="1:97" s="11" customFormat="1" ht="24.9" customHeight="1">
      <c r="A8" s="20">
        <v>2</v>
      </c>
      <c r="B8" s="31" t="s">
        <v>29</v>
      </c>
      <c r="C8" s="32">
        <v>116549.94053300016</v>
      </c>
      <c r="D8" s="32">
        <v>12645877.045361809</v>
      </c>
      <c r="E8" s="32">
        <v>0</v>
      </c>
      <c r="F8" s="32">
        <v>12762426.98589481</v>
      </c>
      <c r="G8" s="32">
        <v>71300.075717144282</v>
      </c>
      <c r="H8" s="32">
        <v>0</v>
      </c>
      <c r="I8" s="32">
        <v>181014.76448099999</v>
      </c>
      <c r="J8" s="32">
        <v>0</v>
      </c>
      <c r="K8" s="32">
        <v>181014.76448099999</v>
      </c>
      <c r="L8" s="32">
        <v>0</v>
      </c>
      <c r="M8" s="32">
        <v>1298616.7043080304</v>
      </c>
      <c r="N8" s="32">
        <v>533584.69957300182</v>
      </c>
      <c r="O8" s="32">
        <v>12541.45010999994</v>
      </c>
      <c r="P8" s="32">
        <v>1844742.8539910321</v>
      </c>
      <c r="Q8" s="32">
        <v>149396.25645858695</v>
      </c>
      <c r="R8" s="32">
        <v>51186.445405999999</v>
      </c>
      <c r="S8" s="32">
        <v>0</v>
      </c>
      <c r="T8" s="32">
        <v>0</v>
      </c>
      <c r="U8" s="32">
        <v>51186.445405999999</v>
      </c>
      <c r="V8" s="32">
        <v>46558.624315634654</v>
      </c>
      <c r="W8" s="32">
        <v>8219198.2848930312</v>
      </c>
      <c r="X8" s="32">
        <v>12722755.008259971</v>
      </c>
      <c r="Y8" s="32">
        <v>327884.77872600057</v>
      </c>
      <c r="Z8" s="32">
        <v>21269838.071879003</v>
      </c>
      <c r="AA8" s="32">
        <v>227726.13231306768</v>
      </c>
      <c r="AB8" s="32">
        <v>2593732.0697136363</v>
      </c>
      <c r="AC8" s="32">
        <v>4856540.093863003</v>
      </c>
      <c r="AD8" s="32">
        <v>213607.399256993</v>
      </c>
      <c r="AE8" s="32">
        <v>7663879.5628336323</v>
      </c>
      <c r="AF8" s="32">
        <v>195683.92292300003</v>
      </c>
      <c r="AG8" s="32">
        <v>0</v>
      </c>
      <c r="AH8" s="32">
        <v>0</v>
      </c>
      <c r="AI8" s="32">
        <v>0</v>
      </c>
      <c r="AJ8" s="32">
        <v>0</v>
      </c>
      <c r="AK8" s="32">
        <v>0</v>
      </c>
      <c r="AL8" s="32">
        <v>166146.29999999999</v>
      </c>
      <c r="AM8" s="32">
        <v>0</v>
      </c>
      <c r="AN8" s="32">
        <v>131451.84</v>
      </c>
      <c r="AO8" s="32">
        <v>297598.14</v>
      </c>
      <c r="AP8" s="32">
        <v>278847.26459999999</v>
      </c>
      <c r="AQ8" s="32">
        <v>0</v>
      </c>
      <c r="AR8" s="32">
        <v>0</v>
      </c>
      <c r="AS8" s="32">
        <v>0</v>
      </c>
      <c r="AT8" s="32">
        <v>0</v>
      </c>
      <c r="AU8" s="32">
        <v>0</v>
      </c>
      <c r="AV8" s="32">
        <v>8023.96</v>
      </c>
      <c r="AW8" s="32">
        <v>0</v>
      </c>
      <c r="AX8" s="32">
        <v>0</v>
      </c>
      <c r="AY8" s="32">
        <v>8023.96</v>
      </c>
      <c r="AZ8" s="32">
        <v>0</v>
      </c>
      <c r="BA8" s="32">
        <v>0</v>
      </c>
      <c r="BB8" s="32">
        <v>0</v>
      </c>
      <c r="BC8" s="32">
        <v>0</v>
      </c>
      <c r="BD8" s="32">
        <v>0</v>
      </c>
      <c r="BE8" s="32">
        <v>0</v>
      </c>
      <c r="BF8" s="32">
        <v>3480307.6082640025</v>
      </c>
      <c r="BG8" s="32">
        <v>11265.119589999997</v>
      </c>
      <c r="BH8" s="32">
        <v>521.35199999999998</v>
      </c>
      <c r="BI8" s="32">
        <v>3492094.0798540022</v>
      </c>
      <c r="BJ8" s="32">
        <v>193617.86321397912</v>
      </c>
      <c r="BK8" s="32">
        <v>23851211.602385852</v>
      </c>
      <c r="BL8" s="32">
        <v>10558043.204042176</v>
      </c>
      <c r="BM8" s="32">
        <v>73189.68000000008</v>
      </c>
      <c r="BN8" s="32">
        <v>34482444.48642803</v>
      </c>
      <c r="BO8" s="32">
        <v>18773309.230398495</v>
      </c>
      <c r="BP8" s="32">
        <v>2203782.9169719997</v>
      </c>
      <c r="BQ8" s="32">
        <v>0</v>
      </c>
      <c r="BR8" s="32">
        <v>0</v>
      </c>
      <c r="BS8" s="32">
        <v>2203782.9169719997</v>
      </c>
      <c r="BT8" s="32">
        <v>1480236.1470450002</v>
      </c>
      <c r="BU8" s="32">
        <v>2384811.6095899995</v>
      </c>
      <c r="BV8" s="32">
        <v>0</v>
      </c>
      <c r="BW8" s="32">
        <v>14180</v>
      </c>
      <c r="BX8" s="32">
        <v>2398991.6095899995</v>
      </c>
      <c r="BY8" s="32">
        <v>927638.2902050463</v>
      </c>
      <c r="BZ8" s="32">
        <v>0</v>
      </c>
      <c r="CA8" s="32">
        <v>0</v>
      </c>
      <c r="CB8" s="32">
        <v>0</v>
      </c>
      <c r="CC8" s="32">
        <v>0</v>
      </c>
      <c r="CD8" s="32">
        <v>0</v>
      </c>
      <c r="CE8" s="32">
        <v>7758320.2527549984</v>
      </c>
      <c r="CF8" s="32">
        <v>2302171.0095869997</v>
      </c>
      <c r="CG8" s="32">
        <v>0</v>
      </c>
      <c r="CH8" s="32">
        <v>10060491.262341999</v>
      </c>
      <c r="CI8" s="32">
        <v>4108854.8448680206</v>
      </c>
      <c r="CJ8" s="32">
        <v>0</v>
      </c>
      <c r="CK8" s="32">
        <v>0</v>
      </c>
      <c r="CL8" s="32">
        <v>0</v>
      </c>
      <c r="CM8" s="32">
        <v>0</v>
      </c>
      <c r="CN8" s="32">
        <v>0</v>
      </c>
      <c r="CO8" s="32">
        <f t="shared" si="0"/>
        <v>52131887.694820553</v>
      </c>
      <c r="CP8" s="32">
        <f t="shared" si="1"/>
        <v>43811250.944757961</v>
      </c>
      <c r="CQ8" s="32">
        <f t="shared" si="2"/>
        <v>773376.50009299349</v>
      </c>
      <c r="CR8" s="32">
        <f t="shared" si="3"/>
        <v>96716515.139671504</v>
      </c>
      <c r="CS8" s="32">
        <f t="shared" si="4"/>
        <v>26453168.652057976</v>
      </c>
    </row>
    <row r="9" spans="1:97" ht="24.9" customHeight="1">
      <c r="A9" s="20">
        <v>3</v>
      </c>
      <c r="B9" s="31" t="s">
        <v>28</v>
      </c>
      <c r="C9" s="32">
        <v>350958.98096600908</v>
      </c>
      <c r="D9" s="32">
        <v>993258.85619999981</v>
      </c>
      <c r="E9" s="32">
        <v>3214019.045371999</v>
      </c>
      <c r="F9" s="32">
        <v>4558236.8825380076</v>
      </c>
      <c r="G9" s="32">
        <v>0</v>
      </c>
      <c r="H9" s="32">
        <v>0</v>
      </c>
      <c r="I9" s="32">
        <v>2654163.765690194</v>
      </c>
      <c r="J9" s="32">
        <v>1.1700000000000008</v>
      </c>
      <c r="K9" s="32">
        <v>2654164.9356901939</v>
      </c>
      <c r="L9" s="32">
        <v>0</v>
      </c>
      <c r="M9" s="32">
        <v>439334.04260303511</v>
      </c>
      <c r="N9" s="32">
        <v>514298.00259000034</v>
      </c>
      <c r="O9" s="32">
        <v>28349.733881999848</v>
      </c>
      <c r="P9" s="32">
        <v>981981.77907503524</v>
      </c>
      <c r="Q9" s="32">
        <v>0</v>
      </c>
      <c r="R9" s="32">
        <v>39598887.559551381</v>
      </c>
      <c r="S9" s="32">
        <v>562707.29119300097</v>
      </c>
      <c r="T9" s="32">
        <v>31453400.135399122</v>
      </c>
      <c r="U9" s="32">
        <v>71614994.9861435</v>
      </c>
      <c r="V9" s="32">
        <v>225395.31093578046</v>
      </c>
      <c r="W9" s="32">
        <v>0</v>
      </c>
      <c r="X9" s="32">
        <v>0</v>
      </c>
      <c r="Y9" s="32">
        <v>0</v>
      </c>
      <c r="Z9" s="32">
        <v>0</v>
      </c>
      <c r="AA9" s="32">
        <v>0</v>
      </c>
      <c r="AB9" s="32">
        <v>60070.294117647041</v>
      </c>
      <c r="AC9" s="32">
        <v>2201452.5625</v>
      </c>
      <c r="AD9" s="32">
        <v>0</v>
      </c>
      <c r="AE9" s="32">
        <v>2261522.8566176472</v>
      </c>
      <c r="AF9" s="32">
        <v>2261522.8566176472</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344.94049999999999</v>
      </c>
      <c r="BV9" s="32">
        <v>0</v>
      </c>
      <c r="BW9" s="32">
        <v>0</v>
      </c>
      <c r="BX9" s="32">
        <v>344.94049999999999</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f t="shared" si="0"/>
        <v>40449595.817738071</v>
      </c>
      <c r="CP9" s="32">
        <f t="shared" si="1"/>
        <v>6925880.4781731945</v>
      </c>
      <c r="CQ9" s="32">
        <f t="shared" si="2"/>
        <v>34695770.084653124</v>
      </c>
      <c r="CR9" s="32">
        <f t="shared" si="3"/>
        <v>82071246.380564392</v>
      </c>
      <c r="CS9" s="32">
        <f t="shared" si="4"/>
        <v>2486918.1675534276</v>
      </c>
    </row>
    <row r="10" spans="1:97" ht="24.9" customHeight="1">
      <c r="A10" s="20">
        <v>4</v>
      </c>
      <c r="B10" s="31" t="s">
        <v>33</v>
      </c>
      <c r="C10" s="32">
        <v>22047463.081208125</v>
      </c>
      <c r="D10" s="32">
        <v>143011.92387078065</v>
      </c>
      <c r="E10" s="32">
        <v>0</v>
      </c>
      <c r="F10" s="32">
        <v>22190475.005078904</v>
      </c>
      <c r="G10" s="32">
        <v>4772206.808776387</v>
      </c>
      <c r="H10" s="32">
        <v>11008</v>
      </c>
      <c r="I10" s="32">
        <v>849666.072000972</v>
      </c>
      <c r="J10" s="32">
        <v>0</v>
      </c>
      <c r="K10" s="32">
        <v>860674.072000972</v>
      </c>
      <c r="L10" s="32">
        <v>0</v>
      </c>
      <c r="M10" s="32">
        <v>957373.39262796775</v>
      </c>
      <c r="N10" s="32">
        <v>873590.48185535509</v>
      </c>
      <c r="O10" s="32">
        <v>9046.4765473499865</v>
      </c>
      <c r="P10" s="32">
        <v>1840010.3510306727</v>
      </c>
      <c r="Q10" s="32">
        <v>108251.1840364401</v>
      </c>
      <c r="R10" s="32">
        <v>3585575.1899999869</v>
      </c>
      <c r="S10" s="32">
        <v>0</v>
      </c>
      <c r="T10" s="32">
        <v>0</v>
      </c>
      <c r="U10" s="32">
        <v>3585575.1899999869</v>
      </c>
      <c r="V10" s="32">
        <v>0</v>
      </c>
      <c r="W10" s="32">
        <v>8522114.8378634471</v>
      </c>
      <c r="X10" s="32">
        <v>17657442.966993652</v>
      </c>
      <c r="Y10" s="32">
        <v>1276849.0619628341</v>
      </c>
      <c r="Z10" s="32">
        <v>27456406.866819933</v>
      </c>
      <c r="AA10" s="32">
        <v>7974706.1754428949</v>
      </c>
      <c r="AB10" s="32">
        <v>814282.65796433785</v>
      </c>
      <c r="AC10" s="32">
        <v>4434345.3467814457</v>
      </c>
      <c r="AD10" s="32">
        <v>77925.655408780032</v>
      </c>
      <c r="AE10" s="32">
        <v>5326553.6601545634</v>
      </c>
      <c r="AF10" s="32">
        <v>884134.85704919603</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846222.17609429348</v>
      </c>
      <c r="BG10" s="32">
        <v>1893.1459999999988</v>
      </c>
      <c r="BH10" s="32">
        <v>0</v>
      </c>
      <c r="BI10" s="32">
        <v>848115.32209429343</v>
      </c>
      <c r="BJ10" s="32">
        <v>90090.06178762106</v>
      </c>
      <c r="BK10" s="32">
        <v>12354746.468677921</v>
      </c>
      <c r="BL10" s="32">
        <v>1981112.7163494607</v>
      </c>
      <c r="BM10" s="32">
        <v>0</v>
      </c>
      <c r="BN10" s="32">
        <v>14335859.185027381</v>
      </c>
      <c r="BO10" s="32">
        <v>3998855.9447064293</v>
      </c>
      <c r="BP10" s="32">
        <v>0</v>
      </c>
      <c r="BQ10" s="32">
        <v>0</v>
      </c>
      <c r="BR10" s="32">
        <v>0</v>
      </c>
      <c r="BS10" s="32">
        <v>0</v>
      </c>
      <c r="BT10" s="32">
        <v>0</v>
      </c>
      <c r="BU10" s="32">
        <v>4670</v>
      </c>
      <c r="BV10" s="32">
        <v>0</v>
      </c>
      <c r="BW10" s="32">
        <v>0</v>
      </c>
      <c r="BX10" s="32">
        <v>4670</v>
      </c>
      <c r="BY10" s="32">
        <v>0</v>
      </c>
      <c r="BZ10" s="32">
        <v>0</v>
      </c>
      <c r="CA10" s="32">
        <v>514156.82937350043</v>
      </c>
      <c r="CB10" s="32">
        <v>0</v>
      </c>
      <c r="CC10" s="32">
        <v>514156.82937350043</v>
      </c>
      <c r="CD10" s="32">
        <v>0</v>
      </c>
      <c r="CE10" s="32">
        <v>2123734.5946999323</v>
      </c>
      <c r="CF10" s="32">
        <v>0</v>
      </c>
      <c r="CG10" s="32">
        <v>2732.4920000000002</v>
      </c>
      <c r="CH10" s="32">
        <v>2126467.0866999323</v>
      </c>
      <c r="CI10" s="32">
        <v>1398862.3501011189</v>
      </c>
      <c r="CJ10" s="32">
        <v>0</v>
      </c>
      <c r="CK10" s="32">
        <v>0</v>
      </c>
      <c r="CL10" s="32">
        <v>0</v>
      </c>
      <c r="CM10" s="32">
        <v>0</v>
      </c>
      <c r="CN10" s="32">
        <v>0</v>
      </c>
      <c r="CO10" s="32">
        <f t="shared" si="0"/>
        <v>51267190.399136022</v>
      </c>
      <c r="CP10" s="32">
        <f t="shared" si="1"/>
        <v>26455219.483225171</v>
      </c>
      <c r="CQ10" s="32">
        <f t="shared" si="2"/>
        <v>1366553.6859189642</v>
      </c>
      <c r="CR10" s="32">
        <f t="shared" si="3"/>
        <v>79088963.568280131</v>
      </c>
      <c r="CS10" s="32">
        <f t="shared" si="4"/>
        <v>19227107.381900087</v>
      </c>
    </row>
    <row r="11" spans="1:97" ht="24.9" customHeight="1">
      <c r="A11" s="20">
        <v>5</v>
      </c>
      <c r="B11" s="31" t="s">
        <v>88</v>
      </c>
      <c r="C11" s="32">
        <v>294655.15000000002</v>
      </c>
      <c r="D11" s="32">
        <v>10238.52</v>
      </c>
      <c r="E11" s="32">
        <v>107.19</v>
      </c>
      <c r="F11" s="32">
        <v>305000.86000000004</v>
      </c>
      <c r="G11" s="32">
        <v>30335.104576331141</v>
      </c>
      <c r="H11" s="32">
        <v>149948.81</v>
      </c>
      <c r="I11" s="32">
        <v>176317.71</v>
      </c>
      <c r="J11" s="32">
        <v>7644.1</v>
      </c>
      <c r="K11" s="32">
        <v>333910.62</v>
      </c>
      <c r="L11" s="32">
        <v>0</v>
      </c>
      <c r="M11" s="32">
        <v>504444.48</v>
      </c>
      <c r="N11" s="32">
        <v>114811.02</v>
      </c>
      <c r="O11" s="32">
        <v>10993.31</v>
      </c>
      <c r="P11" s="32">
        <v>630248.81000000006</v>
      </c>
      <c r="Q11" s="32">
        <v>876.75</v>
      </c>
      <c r="R11" s="32">
        <v>22492572.920000002</v>
      </c>
      <c r="S11" s="32">
        <v>2352418.15</v>
      </c>
      <c r="T11" s="32">
        <v>3180600.56</v>
      </c>
      <c r="U11" s="32">
        <v>28025591.629999999</v>
      </c>
      <c r="V11" s="32">
        <v>0</v>
      </c>
      <c r="W11" s="32">
        <v>1458988.73</v>
      </c>
      <c r="X11" s="32">
        <v>3212676.61</v>
      </c>
      <c r="Y11" s="32">
        <v>21391.9</v>
      </c>
      <c r="Z11" s="32">
        <v>4693057.24</v>
      </c>
      <c r="AA11" s="32">
        <v>0</v>
      </c>
      <c r="AB11" s="32">
        <v>312672.16411764704</v>
      </c>
      <c r="AC11" s="32">
        <v>2548602.2324999999</v>
      </c>
      <c r="AD11" s="32">
        <v>2441.63</v>
      </c>
      <c r="AE11" s="32">
        <v>2863716.0266176467</v>
      </c>
      <c r="AF11" s="32">
        <v>0</v>
      </c>
      <c r="AG11" s="32">
        <v>0</v>
      </c>
      <c r="AH11" s="32">
        <v>0</v>
      </c>
      <c r="AI11" s="32">
        <v>0</v>
      </c>
      <c r="AJ11" s="32">
        <v>0</v>
      </c>
      <c r="AK11" s="32">
        <v>0</v>
      </c>
      <c r="AL11" s="32">
        <v>26092.080000000002</v>
      </c>
      <c r="AM11" s="32">
        <v>0</v>
      </c>
      <c r="AN11" s="32">
        <v>0</v>
      </c>
      <c r="AO11" s="32">
        <v>26092.080000000002</v>
      </c>
      <c r="AP11" s="32">
        <v>26092.079999999998</v>
      </c>
      <c r="AQ11" s="32">
        <v>11690</v>
      </c>
      <c r="AR11" s="32">
        <v>0</v>
      </c>
      <c r="AS11" s="32">
        <v>0</v>
      </c>
      <c r="AT11" s="32">
        <v>11690</v>
      </c>
      <c r="AU11" s="32">
        <v>11690</v>
      </c>
      <c r="AV11" s="32">
        <v>0</v>
      </c>
      <c r="AW11" s="32">
        <v>0</v>
      </c>
      <c r="AX11" s="32">
        <v>0</v>
      </c>
      <c r="AY11" s="32">
        <v>0</v>
      </c>
      <c r="AZ11" s="32">
        <v>0</v>
      </c>
      <c r="BA11" s="32">
        <v>0</v>
      </c>
      <c r="BB11" s="32">
        <v>0</v>
      </c>
      <c r="BC11" s="32">
        <v>0</v>
      </c>
      <c r="BD11" s="32">
        <v>0</v>
      </c>
      <c r="BE11" s="32">
        <v>0</v>
      </c>
      <c r="BF11" s="32">
        <v>821644.01</v>
      </c>
      <c r="BG11" s="32">
        <v>174.06</v>
      </c>
      <c r="BH11" s="32">
        <v>0</v>
      </c>
      <c r="BI11" s="32">
        <v>821818.07000000007</v>
      </c>
      <c r="BJ11" s="32">
        <v>347770.99008000002</v>
      </c>
      <c r="BK11" s="32">
        <v>2678960.7000000002</v>
      </c>
      <c r="BL11" s="32">
        <v>1513589.79</v>
      </c>
      <c r="BM11" s="32">
        <v>2850</v>
      </c>
      <c r="BN11" s="32">
        <v>4195400.49</v>
      </c>
      <c r="BO11" s="32">
        <v>1431197.0492531795</v>
      </c>
      <c r="BP11" s="32">
        <v>20034.900000000001</v>
      </c>
      <c r="BQ11" s="32">
        <v>44942.54</v>
      </c>
      <c r="BR11" s="32">
        <v>28.96</v>
      </c>
      <c r="BS11" s="32">
        <v>65006.400000000001</v>
      </c>
      <c r="BT11" s="32">
        <v>0</v>
      </c>
      <c r="BU11" s="32">
        <v>3962250.3</v>
      </c>
      <c r="BV11" s="32">
        <v>2440.86</v>
      </c>
      <c r="BW11" s="32">
        <v>0</v>
      </c>
      <c r="BX11" s="32">
        <v>3964691.1599999997</v>
      </c>
      <c r="BY11" s="32">
        <v>2202086.1431525005</v>
      </c>
      <c r="BZ11" s="32">
        <v>0</v>
      </c>
      <c r="CA11" s="32">
        <v>0</v>
      </c>
      <c r="CB11" s="32">
        <v>0</v>
      </c>
      <c r="CC11" s="32">
        <v>0</v>
      </c>
      <c r="CD11" s="32">
        <v>0</v>
      </c>
      <c r="CE11" s="32">
        <v>1753559.9665000001</v>
      </c>
      <c r="CF11" s="32">
        <v>100110.04000000001</v>
      </c>
      <c r="CG11" s="32">
        <v>12182.92</v>
      </c>
      <c r="CH11" s="32">
        <v>1865852.9265000001</v>
      </c>
      <c r="CI11" s="32">
        <v>152291.04652439998</v>
      </c>
      <c r="CJ11" s="32">
        <v>0</v>
      </c>
      <c r="CK11" s="32">
        <v>0</v>
      </c>
      <c r="CL11" s="32">
        <v>0</v>
      </c>
      <c r="CM11" s="32">
        <v>0</v>
      </c>
      <c r="CN11" s="32">
        <v>0</v>
      </c>
      <c r="CO11" s="32">
        <f t="shared" si="0"/>
        <v>34487514.210617647</v>
      </c>
      <c r="CP11" s="32">
        <f t="shared" si="1"/>
        <v>10076321.532499999</v>
      </c>
      <c r="CQ11" s="32">
        <f t="shared" si="2"/>
        <v>3238240.57</v>
      </c>
      <c r="CR11" s="32">
        <f t="shared" si="3"/>
        <v>47802076.313117638</v>
      </c>
      <c r="CS11" s="32">
        <f t="shared" si="4"/>
        <v>4202339.1635864116</v>
      </c>
    </row>
    <row r="12" spans="1:97" ht="24.9" customHeight="1">
      <c r="A12" s="20">
        <v>6</v>
      </c>
      <c r="B12" s="31" t="s">
        <v>36</v>
      </c>
      <c r="C12" s="32">
        <v>114378</v>
      </c>
      <c r="D12" s="32">
        <v>357358</v>
      </c>
      <c r="E12" s="32">
        <v>33398</v>
      </c>
      <c r="F12" s="32">
        <v>505134</v>
      </c>
      <c r="G12" s="32">
        <v>0</v>
      </c>
      <c r="H12" s="32">
        <v>18780</v>
      </c>
      <c r="I12" s="32">
        <v>796092</v>
      </c>
      <c r="J12" s="32">
        <v>438</v>
      </c>
      <c r="K12" s="32">
        <v>815310</v>
      </c>
      <c r="L12" s="32">
        <v>17139.388721414376</v>
      </c>
      <c r="M12" s="32">
        <v>545790</v>
      </c>
      <c r="N12" s="32">
        <v>10205</v>
      </c>
      <c r="O12" s="32">
        <v>52444</v>
      </c>
      <c r="P12" s="32">
        <v>608439</v>
      </c>
      <c r="Q12" s="32">
        <v>0</v>
      </c>
      <c r="R12" s="32">
        <v>6728025</v>
      </c>
      <c r="S12" s="32">
        <v>396687</v>
      </c>
      <c r="T12" s="32">
        <v>2661488</v>
      </c>
      <c r="U12" s="32">
        <v>9786200</v>
      </c>
      <c r="V12" s="32">
        <v>0</v>
      </c>
      <c r="W12" s="32">
        <v>1344299</v>
      </c>
      <c r="X12" s="32">
        <v>1268076</v>
      </c>
      <c r="Y12" s="32">
        <v>425607</v>
      </c>
      <c r="Z12" s="32">
        <v>3037982</v>
      </c>
      <c r="AA12" s="32">
        <v>61945.980400800006</v>
      </c>
      <c r="AB12" s="32">
        <v>628138.29411764699</v>
      </c>
      <c r="AC12" s="32">
        <v>2398037.5625</v>
      </c>
      <c r="AD12" s="32">
        <v>200</v>
      </c>
      <c r="AE12" s="32">
        <v>3026375.8566176472</v>
      </c>
      <c r="AF12" s="32">
        <v>35082.653389273451</v>
      </c>
      <c r="AG12" s="32">
        <v>0</v>
      </c>
      <c r="AH12" s="32">
        <v>0</v>
      </c>
      <c r="AI12" s="32">
        <v>0</v>
      </c>
      <c r="AJ12" s="32">
        <v>0</v>
      </c>
      <c r="AK12" s="32">
        <v>0</v>
      </c>
      <c r="AL12" s="32">
        <v>1494918</v>
      </c>
      <c r="AM12" s="32">
        <v>0</v>
      </c>
      <c r="AN12" s="32">
        <v>235169</v>
      </c>
      <c r="AO12" s="32">
        <v>1730087</v>
      </c>
      <c r="AP12" s="32">
        <v>1542425.4337529032</v>
      </c>
      <c r="AQ12" s="32">
        <v>1485317</v>
      </c>
      <c r="AR12" s="32">
        <v>0</v>
      </c>
      <c r="AS12" s="32">
        <v>2616077</v>
      </c>
      <c r="AT12" s="32">
        <v>4101394</v>
      </c>
      <c r="AU12" s="32">
        <v>2496058.7050224692</v>
      </c>
      <c r="AV12" s="32">
        <v>5603</v>
      </c>
      <c r="AW12" s="32">
        <v>0</v>
      </c>
      <c r="AX12" s="32">
        <v>62066</v>
      </c>
      <c r="AY12" s="32">
        <v>67669</v>
      </c>
      <c r="AZ12" s="32">
        <v>30090.8055695</v>
      </c>
      <c r="BA12" s="32">
        <v>2831</v>
      </c>
      <c r="BB12" s="32">
        <v>0</v>
      </c>
      <c r="BC12" s="32">
        <v>5919</v>
      </c>
      <c r="BD12" s="32">
        <v>8750</v>
      </c>
      <c r="BE12" s="32">
        <v>4374.9861600000004</v>
      </c>
      <c r="BF12" s="32">
        <v>433025</v>
      </c>
      <c r="BG12" s="32">
        <v>1392</v>
      </c>
      <c r="BH12" s="32">
        <v>25</v>
      </c>
      <c r="BI12" s="32">
        <v>434442</v>
      </c>
      <c r="BJ12" s="32">
        <v>346256.45133832039</v>
      </c>
      <c r="BK12" s="32">
        <v>5362179</v>
      </c>
      <c r="BL12" s="32">
        <v>539984</v>
      </c>
      <c r="BM12" s="32">
        <v>260321</v>
      </c>
      <c r="BN12" s="32">
        <v>6162484</v>
      </c>
      <c r="BO12" s="32">
        <v>4693254.9469810817</v>
      </c>
      <c r="BP12" s="32">
        <v>642832</v>
      </c>
      <c r="BQ12" s="32">
        <v>509503</v>
      </c>
      <c r="BR12" s="32">
        <v>1760</v>
      </c>
      <c r="BS12" s="32">
        <v>1154095</v>
      </c>
      <c r="BT12" s="32">
        <v>513865.3534406668</v>
      </c>
      <c r="BU12" s="32">
        <v>1138458.7702580008</v>
      </c>
      <c r="BV12" s="32">
        <v>0</v>
      </c>
      <c r="BW12" s="32">
        <v>0</v>
      </c>
      <c r="BX12" s="32">
        <v>1138458.7702580008</v>
      </c>
      <c r="BY12" s="32">
        <v>731933.81215480028</v>
      </c>
      <c r="BZ12" s="32">
        <v>0</v>
      </c>
      <c r="CA12" s="32">
        <v>0</v>
      </c>
      <c r="CB12" s="32">
        <v>0</v>
      </c>
      <c r="CC12" s="32">
        <v>0</v>
      </c>
      <c r="CD12" s="32">
        <v>0</v>
      </c>
      <c r="CE12" s="32">
        <v>2545284</v>
      </c>
      <c r="CF12" s="32">
        <v>14880</v>
      </c>
      <c r="CG12" s="32">
        <v>88756</v>
      </c>
      <c r="CH12" s="32">
        <v>2648920</v>
      </c>
      <c r="CI12" s="32">
        <v>1816860.7995136217</v>
      </c>
      <c r="CJ12" s="32">
        <v>0</v>
      </c>
      <c r="CK12" s="32">
        <v>0</v>
      </c>
      <c r="CL12" s="32">
        <v>0</v>
      </c>
      <c r="CM12" s="32">
        <v>0</v>
      </c>
      <c r="CN12" s="32">
        <v>0</v>
      </c>
      <c r="CO12" s="32">
        <f t="shared" si="0"/>
        <v>22489858.064375646</v>
      </c>
      <c r="CP12" s="32">
        <f t="shared" si="1"/>
        <v>6292214.5625</v>
      </c>
      <c r="CQ12" s="32">
        <f t="shared" si="2"/>
        <v>6443668</v>
      </c>
      <c r="CR12" s="32">
        <f t="shared" si="3"/>
        <v>35225740.626875654</v>
      </c>
      <c r="CS12" s="32">
        <f t="shared" si="4"/>
        <v>12289289.31644485</v>
      </c>
    </row>
    <row r="13" spans="1:97" ht="24.9" customHeight="1">
      <c r="A13" s="20">
        <v>7</v>
      </c>
      <c r="B13" s="31" t="s">
        <v>35</v>
      </c>
      <c r="C13" s="32">
        <v>65958.867327999993</v>
      </c>
      <c r="D13" s="32">
        <v>5712.25</v>
      </c>
      <c r="E13" s="32">
        <v>33334</v>
      </c>
      <c r="F13" s="32">
        <v>105005.11732799999</v>
      </c>
      <c r="G13" s="32">
        <v>0</v>
      </c>
      <c r="H13" s="32">
        <v>105188.3</v>
      </c>
      <c r="I13" s="32">
        <v>107257.741413</v>
      </c>
      <c r="J13" s="32">
        <v>8048</v>
      </c>
      <c r="K13" s="32">
        <v>220494.041413</v>
      </c>
      <c r="L13" s="32">
        <v>5364.4329730587006</v>
      </c>
      <c r="M13" s="32">
        <v>706395.32975999999</v>
      </c>
      <c r="N13" s="32">
        <v>61177.882854000003</v>
      </c>
      <c r="O13" s="32">
        <v>36010.29</v>
      </c>
      <c r="P13" s="32">
        <v>803583.502614</v>
      </c>
      <c r="Q13" s="32">
        <v>70971.773211465246</v>
      </c>
      <c r="R13" s="32">
        <v>10855112.375615999</v>
      </c>
      <c r="S13" s="32">
        <v>1247843.3400000001</v>
      </c>
      <c r="T13" s="32">
        <v>2036463.06</v>
      </c>
      <c r="U13" s="32">
        <v>14139418.775615999</v>
      </c>
      <c r="V13" s="32">
        <v>0</v>
      </c>
      <c r="W13" s="32">
        <v>2026101.1575410007</v>
      </c>
      <c r="X13" s="32">
        <v>2961405.2675449997</v>
      </c>
      <c r="Y13" s="32">
        <v>79809.279829999999</v>
      </c>
      <c r="Z13" s="32">
        <v>5067315.7049160013</v>
      </c>
      <c r="AA13" s="32">
        <v>69509.629223353812</v>
      </c>
      <c r="AB13" s="32">
        <v>569973.46209300007</v>
      </c>
      <c r="AC13" s="32">
        <v>2565743.7890309999</v>
      </c>
      <c r="AD13" s="32">
        <v>10246.987999999999</v>
      </c>
      <c r="AE13" s="32">
        <v>3145964.2391240001</v>
      </c>
      <c r="AF13" s="32">
        <v>93281.866450513015</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-2158.6558</v>
      </c>
      <c r="AX13" s="32">
        <v>0</v>
      </c>
      <c r="AY13" s="32">
        <v>-2158.6558</v>
      </c>
      <c r="AZ13" s="32">
        <v>86.345428556800002</v>
      </c>
      <c r="BA13" s="32">
        <v>0</v>
      </c>
      <c r="BB13" s="32">
        <v>0</v>
      </c>
      <c r="BC13" s="32">
        <v>0</v>
      </c>
      <c r="BD13" s="32">
        <v>0</v>
      </c>
      <c r="BE13" s="32">
        <v>0</v>
      </c>
      <c r="BF13" s="32">
        <v>1374988.9711859999</v>
      </c>
      <c r="BG13" s="32">
        <v>1957.98452</v>
      </c>
      <c r="BH13" s="32">
        <v>115566.9253</v>
      </c>
      <c r="BI13" s="32">
        <v>1492513.8810059999</v>
      </c>
      <c r="BJ13" s="32">
        <v>379811.25660697347</v>
      </c>
      <c r="BK13" s="32">
        <v>6836401.4601659989</v>
      </c>
      <c r="BL13" s="32">
        <v>200940.99966500001</v>
      </c>
      <c r="BM13" s="32">
        <v>56790.371139999996</v>
      </c>
      <c r="BN13" s="32">
        <v>7094132.8309709998</v>
      </c>
      <c r="BO13" s="32">
        <v>6587123.8527449202</v>
      </c>
      <c r="BP13" s="32">
        <v>1141415.00333</v>
      </c>
      <c r="BQ13" s="32">
        <v>1239.99</v>
      </c>
      <c r="BR13" s="32">
        <v>0</v>
      </c>
      <c r="BS13" s="32">
        <v>1142654.99333</v>
      </c>
      <c r="BT13" s="32">
        <v>1115315.3840451248</v>
      </c>
      <c r="BU13" s="32">
        <v>9735.0920000000006</v>
      </c>
      <c r="BV13" s="32">
        <v>267.57</v>
      </c>
      <c r="BW13" s="32">
        <v>0</v>
      </c>
      <c r="BX13" s="32">
        <v>10002.662</v>
      </c>
      <c r="BY13" s="32">
        <v>7001.8634000000002</v>
      </c>
      <c r="BZ13" s="32">
        <v>0</v>
      </c>
      <c r="CA13" s="32">
        <v>0</v>
      </c>
      <c r="CB13" s="32">
        <v>0</v>
      </c>
      <c r="CC13" s="32">
        <v>0</v>
      </c>
      <c r="CD13" s="32">
        <v>0</v>
      </c>
      <c r="CE13" s="32">
        <v>1683436.5668929995</v>
      </c>
      <c r="CF13" s="32">
        <v>28908.523097999998</v>
      </c>
      <c r="CG13" s="32">
        <v>11550</v>
      </c>
      <c r="CH13" s="32">
        <v>1723895.0899909995</v>
      </c>
      <c r="CI13" s="32">
        <v>1394021.9813990616</v>
      </c>
      <c r="CJ13" s="32">
        <v>0</v>
      </c>
      <c r="CK13" s="32">
        <v>0</v>
      </c>
      <c r="CL13" s="32">
        <v>0</v>
      </c>
      <c r="CM13" s="32">
        <v>0</v>
      </c>
      <c r="CN13" s="32">
        <v>0</v>
      </c>
      <c r="CO13" s="32">
        <f t="shared" si="0"/>
        <v>25374706.585912999</v>
      </c>
      <c r="CP13" s="32">
        <f t="shared" si="1"/>
        <v>7180296.6823260011</v>
      </c>
      <c r="CQ13" s="32">
        <f t="shared" si="2"/>
        <v>2387818.9142700001</v>
      </c>
      <c r="CR13" s="32">
        <f t="shared" si="3"/>
        <v>34942822.182509005</v>
      </c>
      <c r="CS13" s="32">
        <f t="shared" si="4"/>
        <v>9722488.3854830284</v>
      </c>
    </row>
    <row r="14" spans="1:97" ht="24.9" customHeight="1">
      <c r="A14" s="20">
        <v>8</v>
      </c>
      <c r="B14" s="31" t="s">
        <v>32</v>
      </c>
      <c r="C14" s="32">
        <v>369753.19109999918</v>
      </c>
      <c r="D14" s="32">
        <v>1201.2034000000001</v>
      </c>
      <c r="E14" s="32">
        <v>218684.59219999926</v>
      </c>
      <c r="F14" s="32">
        <v>589638.98669999838</v>
      </c>
      <c r="G14" s="32">
        <v>0</v>
      </c>
      <c r="H14" s="32">
        <v>377314.10860000475</v>
      </c>
      <c r="I14" s="32">
        <v>27221.442299999995</v>
      </c>
      <c r="J14" s="32">
        <v>185598.03969999935</v>
      </c>
      <c r="K14" s="32">
        <v>590133.59060000407</v>
      </c>
      <c r="L14" s="32">
        <v>0</v>
      </c>
      <c r="M14" s="32">
        <v>557574.53725307353</v>
      </c>
      <c r="N14" s="32">
        <v>36203.972778868112</v>
      </c>
      <c r="O14" s="32">
        <v>53260.69581967144</v>
      </c>
      <c r="P14" s="32">
        <v>647039.20585161308</v>
      </c>
      <c r="Q14" s="32">
        <v>61895.044107814509</v>
      </c>
      <c r="R14" s="32">
        <v>10056355.805299215</v>
      </c>
      <c r="S14" s="32">
        <v>440342.7536</v>
      </c>
      <c r="T14" s="32">
        <v>4364934.6984000597</v>
      </c>
      <c r="U14" s="32">
        <v>14861633.257299274</v>
      </c>
      <c r="V14" s="32">
        <v>271883.96000000002</v>
      </c>
      <c r="W14" s="32">
        <v>612733.49137408019</v>
      </c>
      <c r="X14" s="32">
        <v>667535.70347698929</v>
      </c>
      <c r="Y14" s="32">
        <v>429418.12516582082</v>
      </c>
      <c r="Z14" s="32">
        <v>1709687.3200168903</v>
      </c>
      <c r="AA14" s="32">
        <v>1275318.2924193412</v>
      </c>
      <c r="AB14" s="32">
        <v>154921.71451051571</v>
      </c>
      <c r="AC14" s="32">
        <v>2265481.8711354728</v>
      </c>
      <c r="AD14" s="32">
        <v>53716.492701549527</v>
      </c>
      <c r="AE14" s="32">
        <v>2474120.0783475381</v>
      </c>
      <c r="AF14" s="32">
        <v>158359.51424369705</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191400.55234500003</v>
      </c>
      <c r="BG14" s="32">
        <v>134.28709016393441</v>
      </c>
      <c r="BH14" s="32">
        <v>0</v>
      </c>
      <c r="BI14" s="32">
        <v>191534.83943516397</v>
      </c>
      <c r="BJ14" s="32">
        <v>154659.57089195101</v>
      </c>
      <c r="BK14" s="32">
        <v>134932.15518</v>
      </c>
      <c r="BL14" s="32">
        <v>0</v>
      </c>
      <c r="BM14" s="32">
        <v>0</v>
      </c>
      <c r="BN14" s="32">
        <v>134932.15518</v>
      </c>
      <c r="BO14" s="32">
        <v>26715.198294189198</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1325.385</v>
      </c>
      <c r="CF14" s="32">
        <v>0</v>
      </c>
      <c r="CG14" s="32">
        <v>0</v>
      </c>
      <c r="CH14" s="32">
        <v>1325.385</v>
      </c>
      <c r="CI14" s="32">
        <v>1060.308</v>
      </c>
      <c r="CJ14" s="32">
        <v>0</v>
      </c>
      <c r="CK14" s="32">
        <v>0</v>
      </c>
      <c r="CL14" s="32">
        <v>0</v>
      </c>
      <c r="CM14" s="32">
        <v>0</v>
      </c>
      <c r="CN14" s="32">
        <v>0</v>
      </c>
      <c r="CO14" s="32">
        <f t="shared" si="0"/>
        <v>12456310.940661889</v>
      </c>
      <c r="CP14" s="32">
        <f t="shared" si="1"/>
        <v>3438121.2337814942</v>
      </c>
      <c r="CQ14" s="32">
        <f t="shared" si="2"/>
        <v>5305612.6439870996</v>
      </c>
      <c r="CR14" s="32">
        <f t="shared" si="3"/>
        <v>21200044.818430483</v>
      </c>
      <c r="CS14" s="32">
        <f t="shared" si="4"/>
        <v>1949891.887956993</v>
      </c>
    </row>
    <row r="15" spans="1:97" ht="24.9" customHeight="1">
      <c r="A15" s="20">
        <v>9</v>
      </c>
      <c r="B15" s="31" t="s">
        <v>90</v>
      </c>
      <c r="C15" s="32">
        <v>57702.233997143907</v>
      </c>
      <c r="D15" s="32">
        <v>5190.6398169499998</v>
      </c>
      <c r="E15" s="32">
        <v>93871.293803307228</v>
      </c>
      <c r="F15" s="32">
        <v>156764.16761740114</v>
      </c>
      <c r="G15" s="32">
        <v>24855.413131091798</v>
      </c>
      <c r="H15" s="32">
        <v>293.42500000000001</v>
      </c>
      <c r="I15" s="32">
        <v>5503</v>
      </c>
      <c r="J15" s="32">
        <v>0</v>
      </c>
      <c r="K15" s="32">
        <v>5796.4250000000002</v>
      </c>
      <c r="L15" s="32">
        <v>6753.1000000000104</v>
      </c>
      <c r="M15" s="32">
        <v>255168.84814869775</v>
      </c>
      <c r="N15" s="32">
        <v>37827.769733625377</v>
      </c>
      <c r="O15" s="32">
        <v>22485.920956059657</v>
      </c>
      <c r="P15" s="32">
        <v>315482.53883838275</v>
      </c>
      <c r="Q15" s="32">
        <v>142605.262047219</v>
      </c>
      <c r="R15" s="32">
        <v>5535804.8506521164</v>
      </c>
      <c r="S15" s="32">
        <v>335623.32786415011</v>
      </c>
      <c r="T15" s="32">
        <v>4231000.8497434817</v>
      </c>
      <c r="U15" s="32">
        <v>10102429.028259749</v>
      </c>
      <c r="V15" s="32">
        <v>243234.171465533</v>
      </c>
      <c r="W15" s="32">
        <v>1105815.5500861506</v>
      </c>
      <c r="X15" s="32">
        <v>1342235.4684580448</v>
      </c>
      <c r="Y15" s="32">
        <v>1398701.1640948656</v>
      </c>
      <c r="Z15" s="32">
        <v>3846752.1826390605</v>
      </c>
      <c r="AA15" s="32">
        <v>389335.00719866797</v>
      </c>
      <c r="AB15" s="32">
        <v>291004.32795194181</v>
      </c>
      <c r="AC15" s="32">
        <v>2367489.6961239208</v>
      </c>
      <c r="AD15" s="32">
        <v>55345.066435511289</v>
      </c>
      <c r="AE15" s="32">
        <v>2713839.0905113737</v>
      </c>
      <c r="AF15" s="32">
        <v>26672.664071155872</v>
      </c>
      <c r="AG15" s="32">
        <v>0</v>
      </c>
      <c r="AH15" s="32">
        <v>0</v>
      </c>
      <c r="AI15" s="32">
        <v>0</v>
      </c>
      <c r="AJ15" s="32">
        <v>0</v>
      </c>
      <c r="AK15" s="32">
        <v>0</v>
      </c>
      <c r="AL15" s="32">
        <v>143151.12</v>
      </c>
      <c r="AM15" s="32">
        <v>0</v>
      </c>
      <c r="AN15" s="32">
        <v>0</v>
      </c>
      <c r="AO15" s="32">
        <v>143151.12</v>
      </c>
      <c r="AP15" s="32">
        <v>143151.12</v>
      </c>
      <c r="AQ15" s="32">
        <v>56802.2</v>
      </c>
      <c r="AR15" s="32">
        <v>0</v>
      </c>
      <c r="AS15" s="32">
        <v>0</v>
      </c>
      <c r="AT15" s="32">
        <v>56802.2</v>
      </c>
      <c r="AU15" s="32">
        <v>56802.2</v>
      </c>
      <c r="AV15" s="32">
        <v>0</v>
      </c>
      <c r="AW15" s="32">
        <v>0</v>
      </c>
      <c r="AX15" s="32">
        <v>0</v>
      </c>
      <c r="AY15" s="32">
        <v>0</v>
      </c>
      <c r="AZ15" s="32">
        <v>0</v>
      </c>
      <c r="BA15" s="32">
        <v>0</v>
      </c>
      <c r="BB15" s="32">
        <v>0</v>
      </c>
      <c r="BC15" s="32">
        <v>0</v>
      </c>
      <c r="BD15" s="32">
        <v>0</v>
      </c>
      <c r="BE15" s="32">
        <v>0</v>
      </c>
      <c r="BF15" s="32">
        <v>97883.343828049125</v>
      </c>
      <c r="BG15" s="32">
        <v>428.58000000000004</v>
      </c>
      <c r="BH15" s="32">
        <v>0</v>
      </c>
      <c r="BI15" s="32">
        <v>98311.923828049126</v>
      </c>
      <c r="BJ15" s="32">
        <v>70248.5364454628</v>
      </c>
      <c r="BK15" s="32">
        <v>1731218.3702008708</v>
      </c>
      <c r="BL15" s="32">
        <v>294.66000000000003</v>
      </c>
      <c r="BM15" s="32">
        <v>4277.6100000000006</v>
      </c>
      <c r="BN15" s="32">
        <v>1735790.6402008708</v>
      </c>
      <c r="BO15" s="32">
        <v>714001.64212525496</v>
      </c>
      <c r="BP15" s="32">
        <v>193500.91696467306</v>
      </c>
      <c r="BQ15" s="32">
        <v>0</v>
      </c>
      <c r="BR15" s="32">
        <v>0</v>
      </c>
      <c r="BS15" s="32">
        <v>193500.91696467306</v>
      </c>
      <c r="BT15" s="32">
        <v>81929.771474496098</v>
      </c>
      <c r="BU15" s="32">
        <v>6888.75</v>
      </c>
      <c r="BV15" s="32">
        <v>0</v>
      </c>
      <c r="BW15" s="32">
        <v>0</v>
      </c>
      <c r="BX15" s="32">
        <v>6888.75</v>
      </c>
      <c r="BY15" s="32">
        <v>0</v>
      </c>
      <c r="BZ15" s="32">
        <v>0</v>
      </c>
      <c r="CA15" s="32">
        <v>0</v>
      </c>
      <c r="CB15" s="32">
        <v>0</v>
      </c>
      <c r="CC15" s="32">
        <v>0</v>
      </c>
      <c r="CD15" s="32">
        <v>0</v>
      </c>
      <c r="CE15" s="32">
        <v>237007.05709109613</v>
      </c>
      <c r="CF15" s="32">
        <v>0</v>
      </c>
      <c r="CG15" s="32">
        <v>0</v>
      </c>
      <c r="CH15" s="32">
        <v>237007.05709109613</v>
      </c>
      <c r="CI15" s="32">
        <v>191347.4460147706</v>
      </c>
      <c r="CJ15" s="32">
        <v>0</v>
      </c>
      <c r="CK15" s="32">
        <v>0</v>
      </c>
      <c r="CL15" s="32">
        <v>0</v>
      </c>
      <c r="CM15" s="32">
        <v>0</v>
      </c>
      <c r="CN15" s="32">
        <v>0</v>
      </c>
      <c r="CO15" s="32">
        <f t="shared" si="0"/>
        <v>9712240.9939207397</v>
      </c>
      <c r="CP15" s="32">
        <f t="shared" si="1"/>
        <v>4094593.1419966915</v>
      </c>
      <c r="CQ15" s="32">
        <f t="shared" si="2"/>
        <v>5805681.9050332252</v>
      </c>
      <c r="CR15" s="32">
        <f t="shared" si="3"/>
        <v>19612516.040950656</v>
      </c>
      <c r="CS15" s="32">
        <f t="shared" si="4"/>
        <v>2090936.3339736518</v>
      </c>
    </row>
    <row r="16" spans="1:97" ht="24.9" customHeight="1">
      <c r="A16" s="20">
        <v>10</v>
      </c>
      <c r="B16" s="31" t="s">
        <v>31</v>
      </c>
      <c r="C16" s="32">
        <v>80554.669999999984</v>
      </c>
      <c r="D16" s="32">
        <v>2876.75</v>
      </c>
      <c r="E16" s="32">
        <v>436699.58999999997</v>
      </c>
      <c r="F16" s="32">
        <v>520131.00999999995</v>
      </c>
      <c r="G16" s="32">
        <v>0</v>
      </c>
      <c r="H16" s="32">
        <v>6401.1799999999994</v>
      </c>
      <c r="I16" s="32">
        <v>239018.10015000001</v>
      </c>
      <c r="J16" s="32">
        <v>9088.340000000002</v>
      </c>
      <c r="K16" s="32">
        <v>254507.62015</v>
      </c>
      <c r="L16" s="32">
        <v>0</v>
      </c>
      <c r="M16" s="32">
        <v>351819.91458699998</v>
      </c>
      <c r="N16" s="32">
        <v>50512.152164000036</v>
      </c>
      <c r="O16" s="32">
        <v>83131.640000000029</v>
      </c>
      <c r="P16" s="32">
        <v>485463.70675100002</v>
      </c>
      <c r="Q16" s="32">
        <v>-1266.0575936999999</v>
      </c>
      <c r="R16" s="32">
        <v>2797381.0300000003</v>
      </c>
      <c r="S16" s="32">
        <v>136121.22</v>
      </c>
      <c r="T16" s="32">
        <v>4264364.41</v>
      </c>
      <c r="U16" s="32">
        <v>7197866.6600000001</v>
      </c>
      <c r="V16" s="32">
        <v>0</v>
      </c>
      <c r="W16" s="32">
        <v>303018.80256400001</v>
      </c>
      <c r="X16" s="32">
        <v>1104972.4545670007</v>
      </c>
      <c r="Y16" s="32">
        <v>2313339.9822000004</v>
      </c>
      <c r="Z16" s="32">
        <v>3721331.2393310014</v>
      </c>
      <c r="AA16" s="32">
        <v>1839174.9425563018</v>
      </c>
      <c r="AB16" s="32">
        <v>110922.62822564706</v>
      </c>
      <c r="AC16" s="32">
        <v>2411404.4270649999</v>
      </c>
      <c r="AD16" s="32">
        <v>266980.27</v>
      </c>
      <c r="AE16" s="32">
        <v>2789307.3252906469</v>
      </c>
      <c r="AF16" s="32">
        <v>255310.37526940013</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218425.70860000004</v>
      </c>
      <c r="BG16" s="32">
        <v>1189.044987</v>
      </c>
      <c r="BH16" s="32">
        <v>0</v>
      </c>
      <c r="BI16" s="32">
        <v>219614.75358700004</v>
      </c>
      <c r="BJ16" s="32">
        <v>191969.01461299998</v>
      </c>
      <c r="BK16" s="32">
        <v>301196.02701200009</v>
      </c>
      <c r="BL16" s="32">
        <v>1710753.1235840002</v>
      </c>
      <c r="BM16" s="32">
        <v>30986.809999999998</v>
      </c>
      <c r="BN16" s="32">
        <v>2042935.9605960003</v>
      </c>
      <c r="BO16" s="32">
        <v>1013562.1733010052</v>
      </c>
      <c r="BP16" s="32">
        <v>0</v>
      </c>
      <c r="BQ16" s="32">
        <v>0</v>
      </c>
      <c r="BR16" s="32">
        <v>0</v>
      </c>
      <c r="BS16" s="32">
        <v>0</v>
      </c>
      <c r="BT16" s="32">
        <v>0</v>
      </c>
      <c r="BU16" s="32">
        <v>1260529.6099999999</v>
      </c>
      <c r="BV16" s="32">
        <v>48829</v>
      </c>
      <c r="BW16" s="32">
        <v>470</v>
      </c>
      <c r="BX16" s="32">
        <v>1309828.6099999999</v>
      </c>
      <c r="BY16" s="32">
        <v>475250.42638099997</v>
      </c>
      <c r="BZ16" s="32">
        <v>0</v>
      </c>
      <c r="CA16" s="32">
        <v>0</v>
      </c>
      <c r="CB16" s="32">
        <v>0</v>
      </c>
      <c r="CC16" s="32">
        <v>0</v>
      </c>
      <c r="CD16" s="32">
        <v>0</v>
      </c>
      <c r="CE16" s="32">
        <v>253505.16599999997</v>
      </c>
      <c r="CF16" s="32">
        <v>199042.73200000002</v>
      </c>
      <c r="CG16" s="32">
        <v>0</v>
      </c>
      <c r="CH16" s="32">
        <v>452547.89799999999</v>
      </c>
      <c r="CI16" s="32">
        <v>1223.9779899999999</v>
      </c>
      <c r="CJ16" s="32">
        <v>0</v>
      </c>
      <c r="CK16" s="32">
        <v>0</v>
      </c>
      <c r="CL16" s="32">
        <v>0</v>
      </c>
      <c r="CM16" s="32">
        <v>0</v>
      </c>
      <c r="CN16" s="32">
        <v>0</v>
      </c>
      <c r="CO16" s="32">
        <f t="shared" si="0"/>
        <v>5683754.7369886478</v>
      </c>
      <c r="CP16" s="32">
        <f t="shared" si="1"/>
        <v>5904719.0045170011</v>
      </c>
      <c r="CQ16" s="32">
        <f t="shared" si="2"/>
        <v>7405061.0422</v>
      </c>
      <c r="CR16" s="32">
        <f t="shared" si="3"/>
        <v>18993534.783705644</v>
      </c>
      <c r="CS16" s="32">
        <f t="shared" si="4"/>
        <v>3775224.8525170074</v>
      </c>
    </row>
    <row r="17" spans="1:97" ht="24.9" customHeight="1">
      <c r="A17" s="20">
        <v>11</v>
      </c>
      <c r="B17" s="31" t="s">
        <v>34</v>
      </c>
      <c r="C17" s="32">
        <v>43449.14833565952</v>
      </c>
      <c r="D17" s="32">
        <v>244168.7904086973</v>
      </c>
      <c r="E17" s="32">
        <v>0</v>
      </c>
      <c r="F17" s="32">
        <v>287617.9387443568</v>
      </c>
      <c r="G17" s="32">
        <v>1236.3591109661477</v>
      </c>
      <c r="H17" s="32">
        <v>6445.8089185083927</v>
      </c>
      <c r="I17" s="32">
        <v>650212.54414999986</v>
      </c>
      <c r="J17" s="32">
        <v>0</v>
      </c>
      <c r="K17" s="32">
        <v>656658.35306850821</v>
      </c>
      <c r="L17" s="32">
        <v>116.31801082251073</v>
      </c>
      <c r="M17" s="32">
        <v>122872.80000389102</v>
      </c>
      <c r="N17" s="32">
        <v>86440.733900573483</v>
      </c>
      <c r="O17" s="32">
        <v>10058.764236802763</v>
      </c>
      <c r="P17" s="32">
        <v>219372.29814126727</v>
      </c>
      <c r="Q17" s="32">
        <v>637.52425132491476</v>
      </c>
      <c r="R17" s="32">
        <v>3672620.2643554425</v>
      </c>
      <c r="S17" s="32">
        <v>37846.9</v>
      </c>
      <c r="T17" s="32">
        <v>0</v>
      </c>
      <c r="U17" s="32">
        <v>3710467.1643554424</v>
      </c>
      <c r="V17" s="32">
        <v>20561.80628360925</v>
      </c>
      <c r="W17" s="32">
        <v>838981.55406410934</v>
      </c>
      <c r="X17" s="32">
        <v>2301209.4183326587</v>
      </c>
      <c r="Y17" s="32">
        <v>1442215.7298966034</v>
      </c>
      <c r="Z17" s="32">
        <v>4582406.7022933718</v>
      </c>
      <c r="AA17" s="32">
        <v>14369.491886511138</v>
      </c>
      <c r="AB17" s="32">
        <v>292524.20029587689</v>
      </c>
      <c r="AC17" s="32">
        <v>2568047.5630588015</v>
      </c>
      <c r="AD17" s="32">
        <v>198040.41455477657</v>
      </c>
      <c r="AE17" s="32">
        <v>3058612.1779094548</v>
      </c>
      <c r="AF17" s="32">
        <v>54476.679882054799</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584858.52985773073</v>
      </c>
      <c r="BG17" s="32">
        <v>6792.0109010000015</v>
      </c>
      <c r="BH17" s="32">
        <v>902.79999999999984</v>
      </c>
      <c r="BI17" s="32">
        <v>592553.34075873077</v>
      </c>
      <c r="BJ17" s="32">
        <v>333892.6985840401</v>
      </c>
      <c r="BK17" s="32">
        <v>512625.59250354924</v>
      </c>
      <c r="BL17" s="32">
        <v>725717.25662430387</v>
      </c>
      <c r="BM17" s="32">
        <v>5179.59</v>
      </c>
      <c r="BN17" s="32">
        <v>1243522.4391278531</v>
      </c>
      <c r="BO17" s="32">
        <v>737437.76461974275</v>
      </c>
      <c r="BP17" s="32">
        <v>632788.46959999995</v>
      </c>
      <c r="BQ17" s="32">
        <v>539084.94193350011</v>
      </c>
      <c r="BR17" s="32">
        <v>0</v>
      </c>
      <c r="BS17" s="32">
        <v>1171873.4115335001</v>
      </c>
      <c r="BT17" s="32">
        <v>546088.71343026205</v>
      </c>
      <c r="BU17" s="32">
        <v>276886.67180000001</v>
      </c>
      <c r="BV17" s="32">
        <v>7700</v>
      </c>
      <c r="BW17" s="32">
        <v>0</v>
      </c>
      <c r="BX17" s="32">
        <v>284586.67180000001</v>
      </c>
      <c r="BY17" s="32">
        <v>203269.76806560194</v>
      </c>
      <c r="BZ17" s="32">
        <v>0</v>
      </c>
      <c r="CA17" s="32">
        <v>0</v>
      </c>
      <c r="CB17" s="32">
        <v>0</v>
      </c>
      <c r="CC17" s="32">
        <v>0</v>
      </c>
      <c r="CD17" s="32">
        <v>0</v>
      </c>
      <c r="CE17" s="32">
        <v>163601.77801369864</v>
      </c>
      <c r="CF17" s="32">
        <v>15741.345604395603</v>
      </c>
      <c r="CG17" s="32">
        <v>11880</v>
      </c>
      <c r="CH17" s="32">
        <v>191223.12361809425</v>
      </c>
      <c r="CI17" s="32">
        <v>79471.818334648749</v>
      </c>
      <c r="CJ17" s="32">
        <v>0</v>
      </c>
      <c r="CK17" s="32">
        <v>0</v>
      </c>
      <c r="CL17" s="32">
        <v>0</v>
      </c>
      <c r="CM17" s="32">
        <v>0</v>
      </c>
      <c r="CN17" s="32">
        <v>0</v>
      </c>
      <c r="CO17" s="32">
        <f t="shared" si="0"/>
        <v>7147654.8177484656</v>
      </c>
      <c r="CP17" s="32">
        <f t="shared" si="1"/>
        <v>7182961.5049139298</v>
      </c>
      <c r="CQ17" s="32">
        <f t="shared" si="2"/>
        <v>1668277.2986881828</v>
      </c>
      <c r="CR17" s="32">
        <f t="shared" si="3"/>
        <v>15998893.621350579</v>
      </c>
      <c r="CS17" s="32">
        <f t="shared" si="4"/>
        <v>1991558.9424595847</v>
      </c>
    </row>
    <row r="18" spans="1:97" ht="24.9" customHeight="1">
      <c r="A18" s="20">
        <v>12</v>
      </c>
      <c r="B18" s="31" t="s">
        <v>40</v>
      </c>
      <c r="C18" s="32">
        <v>168714.08568299998</v>
      </c>
      <c r="D18" s="32">
        <v>0</v>
      </c>
      <c r="E18" s="32">
        <v>0</v>
      </c>
      <c r="F18" s="32">
        <v>168714.08568299998</v>
      </c>
      <c r="G18" s="32">
        <v>84644.2</v>
      </c>
      <c r="H18" s="32">
        <v>0</v>
      </c>
      <c r="I18" s="32">
        <v>0</v>
      </c>
      <c r="J18" s="32">
        <v>0</v>
      </c>
      <c r="K18" s="32">
        <v>0</v>
      </c>
      <c r="L18" s="32">
        <v>0</v>
      </c>
      <c r="M18" s="32">
        <v>76670.183377999987</v>
      </c>
      <c r="N18" s="32">
        <v>19758.377205999976</v>
      </c>
      <c r="O18" s="32">
        <v>0</v>
      </c>
      <c r="P18" s="32">
        <v>96428.560583999963</v>
      </c>
      <c r="Q18" s="32">
        <v>64581.236152000012</v>
      </c>
      <c r="R18" s="32">
        <v>0</v>
      </c>
      <c r="S18" s="32">
        <v>0</v>
      </c>
      <c r="T18" s="32">
        <v>0</v>
      </c>
      <c r="U18" s="32">
        <v>0</v>
      </c>
      <c r="V18" s="32">
        <v>0</v>
      </c>
      <c r="W18" s="32">
        <v>1466360.8532679975</v>
      </c>
      <c r="X18" s="32">
        <v>496081.32598899968</v>
      </c>
      <c r="Y18" s="32">
        <v>0</v>
      </c>
      <c r="Z18" s="32">
        <v>1962442.1792569971</v>
      </c>
      <c r="AA18" s="32">
        <v>1176646.7387582015</v>
      </c>
      <c r="AB18" s="32">
        <v>83059.012127647031</v>
      </c>
      <c r="AC18" s="32">
        <v>2261349.0491050002</v>
      </c>
      <c r="AD18" s="32">
        <v>0</v>
      </c>
      <c r="AE18" s="32">
        <v>2344408.0612326474</v>
      </c>
      <c r="AF18" s="32">
        <v>47423.588068000092</v>
      </c>
      <c r="AG18" s="32">
        <v>0</v>
      </c>
      <c r="AH18" s="32">
        <v>0</v>
      </c>
      <c r="AI18" s="32">
        <v>0</v>
      </c>
      <c r="AJ18" s="32">
        <v>0</v>
      </c>
      <c r="AK18" s="32">
        <v>0</v>
      </c>
      <c r="AL18" s="32">
        <v>2330708.1937290002</v>
      </c>
      <c r="AM18" s="32">
        <v>0</v>
      </c>
      <c r="AN18" s="32">
        <v>0</v>
      </c>
      <c r="AO18" s="32">
        <v>2330708.1937290002</v>
      </c>
      <c r="AP18" s="32">
        <v>2330708.1937290002</v>
      </c>
      <c r="AQ18" s="32">
        <v>1730531.3110439996</v>
      </c>
      <c r="AR18" s="32">
        <v>0</v>
      </c>
      <c r="AS18" s="32">
        <v>0</v>
      </c>
      <c r="AT18" s="32">
        <v>1730531.3110439996</v>
      </c>
      <c r="AU18" s="32">
        <v>1729417.6660439996</v>
      </c>
      <c r="AV18" s="32">
        <v>0</v>
      </c>
      <c r="AW18" s="32">
        <v>0</v>
      </c>
      <c r="AX18" s="32">
        <v>0</v>
      </c>
      <c r="AY18" s="32">
        <v>0</v>
      </c>
      <c r="AZ18" s="32">
        <v>0</v>
      </c>
      <c r="BA18" s="32">
        <v>0</v>
      </c>
      <c r="BB18" s="32">
        <v>0</v>
      </c>
      <c r="BC18" s="32">
        <v>0</v>
      </c>
      <c r="BD18" s="32">
        <v>0</v>
      </c>
      <c r="BE18" s="32">
        <v>0</v>
      </c>
      <c r="BF18" s="32">
        <v>52507.798080000008</v>
      </c>
      <c r="BG18" s="32">
        <v>141.33249999999998</v>
      </c>
      <c r="BH18" s="32">
        <v>0</v>
      </c>
      <c r="BI18" s="32">
        <v>52649.130580000005</v>
      </c>
      <c r="BJ18" s="32">
        <v>39585.696464000001</v>
      </c>
      <c r="BK18" s="32">
        <v>611915.44577290979</v>
      </c>
      <c r="BL18" s="32">
        <v>36240.446718000007</v>
      </c>
      <c r="BM18" s="32">
        <v>0</v>
      </c>
      <c r="BN18" s="32">
        <v>648155.89249090978</v>
      </c>
      <c r="BO18" s="32">
        <v>430005.82150797505</v>
      </c>
      <c r="BP18" s="32">
        <v>155014.89383690996</v>
      </c>
      <c r="BQ18" s="32">
        <v>0</v>
      </c>
      <c r="BR18" s="32">
        <v>0</v>
      </c>
      <c r="BS18" s="32">
        <v>155014.89383690996</v>
      </c>
      <c r="BT18" s="32">
        <v>139077.22086801377</v>
      </c>
      <c r="BU18" s="32">
        <v>0</v>
      </c>
      <c r="BV18" s="32">
        <v>0</v>
      </c>
      <c r="BW18" s="32">
        <v>0</v>
      </c>
      <c r="BX18" s="32">
        <v>0</v>
      </c>
      <c r="BY18" s="32">
        <v>0</v>
      </c>
      <c r="BZ18" s="32">
        <v>0</v>
      </c>
      <c r="CA18" s="32">
        <v>0</v>
      </c>
      <c r="CB18" s="32">
        <v>0</v>
      </c>
      <c r="CC18" s="32">
        <v>0</v>
      </c>
      <c r="CD18" s="32">
        <v>0</v>
      </c>
      <c r="CE18" s="32">
        <v>189753.77347500005</v>
      </c>
      <c r="CF18" s="32">
        <v>3156.4224000000004</v>
      </c>
      <c r="CG18" s="32">
        <v>0</v>
      </c>
      <c r="CH18" s="32">
        <v>192910.19587500006</v>
      </c>
      <c r="CI18" s="32">
        <v>99104.487340000036</v>
      </c>
      <c r="CJ18" s="32">
        <v>0</v>
      </c>
      <c r="CK18" s="32">
        <v>0</v>
      </c>
      <c r="CL18" s="32">
        <v>0</v>
      </c>
      <c r="CM18" s="32">
        <v>0</v>
      </c>
      <c r="CN18" s="32">
        <v>0</v>
      </c>
      <c r="CO18" s="32">
        <f t="shared" si="0"/>
        <v>6865235.5503944634</v>
      </c>
      <c r="CP18" s="32">
        <f t="shared" si="1"/>
        <v>2816726.9539179998</v>
      </c>
      <c r="CQ18" s="32">
        <f t="shared" si="2"/>
        <v>0</v>
      </c>
      <c r="CR18" s="32">
        <f t="shared" si="3"/>
        <v>9681962.504312465</v>
      </c>
      <c r="CS18" s="32">
        <f t="shared" si="4"/>
        <v>6141194.8489311915</v>
      </c>
    </row>
    <row r="19" spans="1:97" ht="24.9" customHeight="1">
      <c r="A19" s="20">
        <v>13</v>
      </c>
      <c r="B19" s="31" t="s">
        <v>41</v>
      </c>
      <c r="C19" s="32">
        <v>-9.4666168455718065</v>
      </c>
      <c r="D19" s="32">
        <v>-9311.6061326159725</v>
      </c>
      <c r="E19" s="32">
        <v>0</v>
      </c>
      <c r="F19" s="32">
        <v>-9321.0727494615439</v>
      </c>
      <c r="G19" s="32">
        <v>0</v>
      </c>
      <c r="H19" s="32">
        <v>1817</v>
      </c>
      <c r="I19" s="32">
        <v>1826.5</v>
      </c>
      <c r="J19" s="32">
        <v>0</v>
      </c>
      <c r="K19" s="32">
        <v>3643.5</v>
      </c>
      <c r="L19" s="32">
        <v>0</v>
      </c>
      <c r="M19" s="32">
        <v>186881.21539094573</v>
      </c>
      <c r="N19" s="32">
        <v>374.85499999999996</v>
      </c>
      <c r="O19" s="32">
        <v>904.20054794520547</v>
      </c>
      <c r="P19" s="32">
        <v>188160.27093889093</v>
      </c>
      <c r="Q19" s="32">
        <v>130078.79975131201</v>
      </c>
      <c r="R19" s="32">
        <v>1263735.8988762051</v>
      </c>
      <c r="S19" s="32">
        <v>238680.25730294173</v>
      </c>
      <c r="T19" s="32">
        <v>0</v>
      </c>
      <c r="U19" s="32">
        <v>1502416.1561791468</v>
      </c>
      <c r="V19" s="32">
        <v>0</v>
      </c>
      <c r="W19" s="32">
        <v>1172949.8434693133</v>
      </c>
      <c r="X19" s="32">
        <v>21269.472148087432</v>
      </c>
      <c r="Y19" s="32">
        <v>21541.682950819675</v>
      </c>
      <c r="Z19" s="32">
        <v>1215760.9985682203</v>
      </c>
      <c r="AA19" s="32">
        <v>209981.64613287401</v>
      </c>
      <c r="AB19" s="32">
        <v>109421.98374115927</v>
      </c>
      <c r="AC19" s="32">
        <v>1975341.7351051914</v>
      </c>
      <c r="AD19" s="32">
        <v>0</v>
      </c>
      <c r="AE19" s="32">
        <v>2084763.7188463507</v>
      </c>
      <c r="AF19" s="32">
        <v>11511.853060109301</v>
      </c>
      <c r="AG19" s="32">
        <v>0</v>
      </c>
      <c r="AH19" s="32">
        <v>0</v>
      </c>
      <c r="AI19" s="32">
        <v>0</v>
      </c>
      <c r="AJ19" s="32">
        <v>0</v>
      </c>
      <c r="AK19" s="32">
        <v>0</v>
      </c>
      <c r="AL19" s="32">
        <v>1599203.0276841135</v>
      </c>
      <c r="AM19" s="32">
        <v>0</v>
      </c>
      <c r="AN19" s="32">
        <v>0</v>
      </c>
      <c r="AO19" s="32">
        <v>1599203.0276841135</v>
      </c>
      <c r="AP19" s="32">
        <v>1504455.5341827699</v>
      </c>
      <c r="AQ19" s="32">
        <v>1857218.7704806551</v>
      </c>
      <c r="AR19" s="32">
        <v>0</v>
      </c>
      <c r="AS19" s="32">
        <v>0</v>
      </c>
      <c r="AT19" s="32">
        <v>1857218.7704806551</v>
      </c>
      <c r="AU19" s="32">
        <v>1760778.88588122</v>
      </c>
      <c r="AV19" s="32">
        <v>0</v>
      </c>
      <c r="AW19" s="32">
        <v>0</v>
      </c>
      <c r="AX19" s="32">
        <v>0</v>
      </c>
      <c r="AY19" s="32">
        <v>0</v>
      </c>
      <c r="AZ19" s="32">
        <v>0</v>
      </c>
      <c r="BA19" s="32">
        <v>0</v>
      </c>
      <c r="BB19" s="32">
        <v>0</v>
      </c>
      <c r="BC19" s="32">
        <v>0</v>
      </c>
      <c r="BD19" s="32">
        <v>0</v>
      </c>
      <c r="BE19" s="32">
        <v>0</v>
      </c>
      <c r="BF19" s="32">
        <v>227327.02501868</v>
      </c>
      <c r="BG19" s="32">
        <v>0</v>
      </c>
      <c r="BH19" s="32">
        <v>320.79000000000002</v>
      </c>
      <c r="BI19" s="32">
        <v>227647.81501868</v>
      </c>
      <c r="BJ19" s="32">
        <v>183012.19940694401</v>
      </c>
      <c r="BK19" s="32">
        <v>531341.70484610973</v>
      </c>
      <c r="BL19" s="32">
        <v>0</v>
      </c>
      <c r="BM19" s="32">
        <v>10742.577817663407</v>
      </c>
      <c r="BN19" s="32">
        <v>542084.28266377316</v>
      </c>
      <c r="BO19" s="32">
        <v>426276.55499999999</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35049.991584699455</v>
      </c>
      <c r="CF19" s="32">
        <v>0</v>
      </c>
      <c r="CG19" s="32">
        <v>180</v>
      </c>
      <c r="CH19" s="32">
        <v>35229.991584699455</v>
      </c>
      <c r="CI19" s="32">
        <v>20149.882167759599</v>
      </c>
      <c r="CJ19" s="32">
        <v>0</v>
      </c>
      <c r="CK19" s="32">
        <v>0</v>
      </c>
      <c r="CL19" s="32">
        <v>0</v>
      </c>
      <c r="CM19" s="32">
        <v>0</v>
      </c>
      <c r="CN19" s="32">
        <v>0</v>
      </c>
      <c r="CO19" s="32">
        <f t="shared" si="0"/>
        <v>6984936.994475035</v>
      </c>
      <c r="CP19" s="32">
        <f t="shared" si="1"/>
        <v>2228181.2134236046</v>
      </c>
      <c r="CQ19" s="32">
        <f t="shared" si="2"/>
        <v>33689.251316428286</v>
      </c>
      <c r="CR19" s="32">
        <f t="shared" si="3"/>
        <v>9246807.4592150692</v>
      </c>
      <c r="CS19" s="32">
        <f t="shared" si="4"/>
        <v>4246245.3555829888</v>
      </c>
    </row>
    <row r="20" spans="1:97" ht="24.9" customHeight="1">
      <c r="A20" s="20">
        <v>14</v>
      </c>
      <c r="B20" s="31" t="s">
        <v>37</v>
      </c>
      <c r="C20" s="32">
        <v>4503.880799999999</v>
      </c>
      <c r="D20" s="32">
        <v>0</v>
      </c>
      <c r="E20" s="32">
        <v>21435.22752</v>
      </c>
      <c r="F20" s="32">
        <v>25939.108319999999</v>
      </c>
      <c r="G20" s="32">
        <v>0</v>
      </c>
      <c r="H20" s="32">
        <v>1172</v>
      </c>
      <c r="I20" s="32">
        <v>16505.399999999998</v>
      </c>
      <c r="J20" s="32">
        <v>2056</v>
      </c>
      <c r="K20" s="32">
        <v>19733.399999999998</v>
      </c>
      <c r="L20" s="32">
        <v>0</v>
      </c>
      <c r="M20" s="32">
        <v>419912.57996836002</v>
      </c>
      <c r="N20" s="32">
        <v>18150.155761369999</v>
      </c>
      <c r="O20" s="32">
        <v>12709.09835</v>
      </c>
      <c r="P20" s="32">
        <v>450771.83407972998</v>
      </c>
      <c r="Q20" s="32">
        <v>308851.65000000002</v>
      </c>
      <c r="R20" s="32">
        <v>609193.948761718</v>
      </c>
      <c r="S20" s="32">
        <v>1128.62637363</v>
      </c>
      <c r="T20" s="32">
        <v>1065266.8002778699</v>
      </c>
      <c r="U20" s="32">
        <v>1675589.375413218</v>
      </c>
      <c r="V20" s="32">
        <v>0</v>
      </c>
      <c r="W20" s="32">
        <v>419821.78645948</v>
      </c>
      <c r="X20" s="32">
        <v>923719.75491462997</v>
      </c>
      <c r="Y20" s="32">
        <v>1618.63</v>
      </c>
      <c r="Z20" s="32">
        <v>1345160.1713741098</v>
      </c>
      <c r="AA20" s="32">
        <v>0</v>
      </c>
      <c r="AB20" s="32">
        <v>224209.61239312703</v>
      </c>
      <c r="AC20" s="32">
        <v>2322532.0128281899</v>
      </c>
      <c r="AD20" s="32">
        <v>268</v>
      </c>
      <c r="AE20" s="32">
        <v>2547009.6252213167</v>
      </c>
      <c r="AF20" s="32">
        <v>23689.927314328233</v>
      </c>
      <c r="AG20" s="32">
        <v>0</v>
      </c>
      <c r="AH20" s="32">
        <v>0</v>
      </c>
      <c r="AI20" s="32">
        <v>0</v>
      </c>
      <c r="AJ20" s="32">
        <v>0</v>
      </c>
      <c r="AK20" s="32">
        <v>0</v>
      </c>
      <c r="AL20" s="32">
        <v>1405484.93</v>
      </c>
      <c r="AM20" s="32">
        <v>0</v>
      </c>
      <c r="AN20" s="32">
        <v>0</v>
      </c>
      <c r="AO20" s="32">
        <v>1405484.93</v>
      </c>
      <c r="AP20" s="32">
        <v>1405484.93</v>
      </c>
      <c r="AQ20" s="32">
        <v>309798.73</v>
      </c>
      <c r="AR20" s="32">
        <v>0</v>
      </c>
      <c r="AS20" s="32">
        <v>0</v>
      </c>
      <c r="AT20" s="32">
        <v>309798.73</v>
      </c>
      <c r="AU20" s="32">
        <v>309798.73</v>
      </c>
      <c r="AV20" s="32">
        <v>0</v>
      </c>
      <c r="AW20" s="32">
        <v>0</v>
      </c>
      <c r="AX20" s="32">
        <v>0</v>
      </c>
      <c r="AY20" s="32">
        <v>0</v>
      </c>
      <c r="AZ20" s="32">
        <v>0</v>
      </c>
      <c r="BA20" s="32">
        <v>0</v>
      </c>
      <c r="BB20" s="32">
        <v>0</v>
      </c>
      <c r="BC20" s="32">
        <v>0</v>
      </c>
      <c r="BD20" s="32">
        <v>0</v>
      </c>
      <c r="BE20" s="32">
        <v>0</v>
      </c>
      <c r="BF20" s="32">
        <v>61220.800190999995</v>
      </c>
      <c r="BG20" s="32">
        <v>0</v>
      </c>
      <c r="BH20" s="32">
        <v>0</v>
      </c>
      <c r="BI20" s="32">
        <v>61220.800190999995</v>
      </c>
      <c r="BJ20" s="32">
        <v>27391.838475748002</v>
      </c>
      <c r="BK20" s="32">
        <v>524205.92019282002</v>
      </c>
      <c r="BL20" s="32">
        <v>13756.500011650001</v>
      </c>
      <c r="BM20" s="32">
        <v>987.65</v>
      </c>
      <c r="BN20" s="32">
        <v>538950.07020447007</v>
      </c>
      <c r="BO20" s="32">
        <v>161837.09601128608</v>
      </c>
      <c r="BP20" s="32">
        <v>0</v>
      </c>
      <c r="BQ20" s="32">
        <v>0</v>
      </c>
      <c r="BR20" s="32">
        <v>0</v>
      </c>
      <c r="BS20" s="32">
        <v>0</v>
      </c>
      <c r="BT20" s="32">
        <v>0</v>
      </c>
      <c r="BU20" s="32">
        <v>157746.133</v>
      </c>
      <c r="BV20" s="32">
        <v>1850</v>
      </c>
      <c r="BW20" s="32">
        <v>0</v>
      </c>
      <c r="BX20" s="32">
        <v>159596.133</v>
      </c>
      <c r="BY20" s="32">
        <v>0</v>
      </c>
      <c r="BZ20" s="32">
        <v>0</v>
      </c>
      <c r="CA20" s="32">
        <v>0</v>
      </c>
      <c r="CB20" s="32">
        <v>0</v>
      </c>
      <c r="CC20" s="32">
        <v>0</v>
      </c>
      <c r="CD20" s="32">
        <v>0</v>
      </c>
      <c r="CE20" s="32">
        <v>364475.83108847996</v>
      </c>
      <c r="CF20" s="32">
        <v>7024.7104499999996</v>
      </c>
      <c r="CG20" s="32">
        <v>0</v>
      </c>
      <c r="CH20" s="32">
        <v>371500.54153847997</v>
      </c>
      <c r="CI20" s="32">
        <v>91364.981940804384</v>
      </c>
      <c r="CJ20" s="32">
        <v>0</v>
      </c>
      <c r="CK20" s="32">
        <v>0</v>
      </c>
      <c r="CL20" s="32">
        <v>0</v>
      </c>
      <c r="CM20" s="32">
        <v>0</v>
      </c>
      <c r="CN20" s="32">
        <v>0</v>
      </c>
      <c r="CO20" s="32">
        <f t="shared" si="0"/>
        <v>4501746.1528549846</v>
      </c>
      <c r="CP20" s="32">
        <f t="shared" si="1"/>
        <v>3304667.16033947</v>
      </c>
      <c r="CQ20" s="32">
        <f t="shared" si="2"/>
        <v>1104341.4061478698</v>
      </c>
      <c r="CR20" s="32">
        <f t="shared" si="3"/>
        <v>8910754.7193423249</v>
      </c>
      <c r="CS20" s="32">
        <f t="shared" si="4"/>
        <v>2328419.1537421667</v>
      </c>
    </row>
    <row r="21" spans="1:97" ht="24.9" customHeight="1">
      <c r="A21" s="20">
        <v>15</v>
      </c>
      <c r="B21" s="33" t="s">
        <v>38</v>
      </c>
      <c r="C21" s="32">
        <v>0</v>
      </c>
      <c r="D21" s="32">
        <v>0</v>
      </c>
      <c r="E21" s="32">
        <v>0</v>
      </c>
      <c r="F21" s="32">
        <v>0</v>
      </c>
      <c r="G21" s="32">
        <v>0</v>
      </c>
      <c r="H21" s="32">
        <v>178</v>
      </c>
      <c r="I21" s="32">
        <v>8265</v>
      </c>
      <c r="J21" s="32">
        <v>2974.5</v>
      </c>
      <c r="K21" s="32">
        <v>11417.5</v>
      </c>
      <c r="L21" s="32">
        <v>0</v>
      </c>
      <c r="M21" s="32">
        <v>22492.52</v>
      </c>
      <c r="N21" s="32">
        <v>5889.6399999999994</v>
      </c>
      <c r="O21" s="32">
        <v>33533.86</v>
      </c>
      <c r="P21" s="32">
        <v>61916.020000000004</v>
      </c>
      <c r="Q21" s="32">
        <v>19959.61</v>
      </c>
      <c r="R21" s="32">
        <v>76304.5</v>
      </c>
      <c r="S21" s="32">
        <v>69718.320000000007</v>
      </c>
      <c r="T21" s="32">
        <v>4026250.68</v>
      </c>
      <c r="U21" s="32">
        <v>4172273.5</v>
      </c>
      <c r="V21" s="32">
        <v>0</v>
      </c>
      <c r="W21" s="32">
        <v>173288.01221940981</v>
      </c>
      <c r="X21" s="32">
        <v>332999.02354927128</v>
      </c>
      <c r="Y21" s="32">
        <v>1270219.56</v>
      </c>
      <c r="Z21" s="32">
        <v>1776506.5957686813</v>
      </c>
      <c r="AA21" s="32">
        <v>1243554.6200000001</v>
      </c>
      <c r="AB21" s="32">
        <v>102543.98</v>
      </c>
      <c r="AC21" s="32">
        <v>2256487.84</v>
      </c>
      <c r="AD21" s="32">
        <v>56819.55</v>
      </c>
      <c r="AE21" s="32">
        <v>2415851.3699999996</v>
      </c>
      <c r="AF21" s="32">
        <v>91736.7</v>
      </c>
      <c r="AG21" s="32">
        <v>0</v>
      </c>
      <c r="AH21" s="32">
        <v>0</v>
      </c>
      <c r="AI21" s="32">
        <v>0</v>
      </c>
      <c r="AJ21" s="32">
        <v>0</v>
      </c>
      <c r="AK21" s="32">
        <v>0</v>
      </c>
      <c r="AL21" s="32">
        <v>54543.75</v>
      </c>
      <c r="AM21" s="32">
        <v>0</v>
      </c>
      <c r="AN21" s="32">
        <v>0</v>
      </c>
      <c r="AO21" s="32">
        <v>54543.75</v>
      </c>
      <c r="AP21" s="32">
        <v>42226.78</v>
      </c>
      <c r="AQ21" s="32">
        <v>17454</v>
      </c>
      <c r="AR21" s="32">
        <v>0</v>
      </c>
      <c r="AS21" s="32">
        <v>0</v>
      </c>
      <c r="AT21" s="32">
        <v>17454</v>
      </c>
      <c r="AU21" s="32">
        <v>13512.57</v>
      </c>
      <c r="AV21" s="32">
        <v>0</v>
      </c>
      <c r="AW21" s="32">
        <v>0</v>
      </c>
      <c r="AX21" s="32">
        <v>0</v>
      </c>
      <c r="AY21" s="32">
        <v>0</v>
      </c>
      <c r="AZ21" s="32">
        <v>0</v>
      </c>
      <c r="BA21" s="32">
        <v>0</v>
      </c>
      <c r="BB21" s="32">
        <v>0</v>
      </c>
      <c r="BC21" s="32">
        <v>0</v>
      </c>
      <c r="BD21" s="32">
        <v>0</v>
      </c>
      <c r="BE21" s="32">
        <v>0</v>
      </c>
      <c r="BF21" s="32">
        <v>89864.97</v>
      </c>
      <c r="BG21" s="32">
        <v>3850.5199999999995</v>
      </c>
      <c r="BH21" s="32">
        <v>360</v>
      </c>
      <c r="BI21" s="32">
        <v>94075.49</v>
      </c>
      <c r="BJ21" s="32">
        <v>78508.97</v>
      </c>
      <c r="BK21" s="32">
        <v>3464.09</v>
      </c>
      <c r="BL21" s="32">
        <v>15256.69</v>
      </c>
      <c r="BM21" s="32">
        <v>14355.18</v>
      </c>
      <c r="BN21" s="32">
        <v>33075.96</v>
      </c>
      <c r="BO21" s="32">
        <v>26737.05</v>
      </c>
      <c r="BP21" s="32">
        <v>0</v>
      </c>
      <c r="BQ21" s="32">
        <v>0</v>
      </c>
      <c r="BR21" s="32">
        <v>0</v>
      </c>
      <c r="BS21" s="32">
        <v>0</v>
      </c>
      <c r="BT21" s="32">
        <v>0</v>
      </c>
      <c r="BU21" s="32">
        <v>37692.838142076507</v>
      </c>
      <c r="BV21" s="32">
        <v>0</v>
      </c>
      <c r="BW21" s="32">
        <v>0</v>
      </c>
      <c r="BX21" s="32">
        <v>37692.838142076507</v>
      </c>
      <c r="BY21" s="32">
        <v>0</v>
      </c>
      <c r="BZ21" s="32">
        <v>0</v>
      </c>
      <c r="CA21" s="32">
        <v>0</v>
      </c>
      <c r="CB21" s="32">
        <v>0</v>
      </c>
      <c r="CC21" s="32">
        <v>0</v>
      </c>
      <c r="CD21" s="32">
        <v>0</v>
      </c>
      <c r="CE21" s="32">
        <v>445.68</v>
      </c>
      <c r="CF21" s="32">
        <v>0</v>
      </c>
      <c r="CG21" s="32">
        <v>0</v>
      </c>
      <c r="CH21" s="32">
        <v>445.68</v>
      </c>
      <c r="CI21" s="32">
        <v>0</v>
      </c>
      <c r="CJ21" s="32">
        <v>0</v>
      </c>
      <c r="CK21" s="32">
        <v>0</v>
      </c>
      <c r="CL21" s="32">
        <v>0</v>
      </c>
      <c r="CM21" s="32">
        <v>0</v>
      </c>
      <c r="CN21" s="32">
        <v>0</v>
      </c>
      <c r="CO21" s="32">
        <f t="shared" si="0"/>
        <v>578272.34036148631</v>
      </c>
      <c r="CP21" s="32">
        <f t="shared" si="1"/>
        <v>2692467.0335492711</v>
      </c>
      <c r="CQ21" s="32">
        <f t="shared" si="2"/>
        <v>5404513.3299999991</v>
      </c>
      <c r="CR21" s="32">
        <f t="shared" si="3"/>
        <v>8675252.7039107569</v>
      </c>
      <c r="CS21" s="32">
        <f t="shared" si="4"/>
        <v>1516236.3000000003</v>
      </c>
    </row>
    <row r="22" spans="1:97" ht="24.9" customHeight="1">
      <c r="A22" s="20">
        <v>16</v>
      </c>
      <c r="B22" s="33" t="s">
        <v>39</v>
      </c>
      <c r="C22" s="32">
        <v>0</v>
      </c>
      <c r="D22" s="32">
        <v>3460</v>
      </c>
      <c r="E22" s="32">
        <v>0</v>
      </c>
      <c r="F22" s="32">
        <v>3460</v>
      </c>
      <c r="G22" s="32">
        <v>0</v>
      </c>
      <c r="H22" s="32">
        <v>0</v>
      </c>
      <c r="I22" s="32">
        <v>0</v>
      </c>
      <c r="J22" s="32">
        <v>0</v>
      </c>
      <c r="K22" s="32">
        <v>0</v>
      </c>
      <c r="L22" s="32">
        <v>0</v>
      </c>
      <c r="M22" s="32">
        <v>20132.878994000042</v>
      </c>
      <c r="N22" s="32">
        <v>0</v>
      </c>
      <c r="O22" s="32">
        <v>1724.5900000000079</v>
      </c>
      <c r="P22" s="32">
        <v>21857.46899400005</v>
      </c>
      <c r="Q22" s="32">
        <v>0</v>
      </c>
      <c r="R22" s="32">
        <v>0</v>
      </c>
      <c r="S22" s="32">
        <v>0</v>
      </c>
      <c r="T22" s="32">
        <v>0</v>
      </c>
      <c r="U22" s="32">
        <v>0</v>
      </c>
      <c r="V22" s="32">
        <v>0</v>
      </c>
      <c r="W22" s="32">
        <v>4107422.2378680189</v>
      </c>
      <c r="X22" s="32">
        <v>-1514.010421</v>
      </c>
      <c r="Y22" s="32">
        <v>29928.83803300004</v>
      </c>
      <c r="Z22" s="32">
        <v>4135837.065480019</v>
      </c>
      <c r="AA22" s="32">
        <v>0</v>
      </c>
      <c r="AB22" s="32">
        <v>208982.15903764704</v>
      </c>
      <c r="AC22" s="32">
        <v>2244586.9865549998</v>
      </c>
      <c r="AD22" s="32">
        <v>6901.8300000000381</v>
      </c>
      <c r="AE22" s="32">
        <v>2460470.9755926467</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261</v>
      </c>
      <c r="BM22" s="32">
        <v>0</v>
      </c>
      <c r="BN22" s="32">
        <v>261</v>
      </c>
      <c r="BO22" s="32">
        <v>0</v>
      </c>
      <c r="BP22" s="32">
        <v>0</v>
      </c>
      <c r="BQ22" s="32">
        <v>0</v>
      </c>
      <c r="BR22" s="32">
        <v>0</v>
      </c>
      <c r="BS22" s="32">
        <v>0</v>
      </c>
      <c r="BT22" s="32">
        <v>0</v>
      </c>
      <c r="BU22" s="32">
        <v>0</v>
      </c>
      <c r="BV22" s="32">
        <v>0</v>
      </c>
      <c r="BW22" s="32">
        <v>0</v>
      </c>
      <c r="BX22" s="32">
        <v>0</v>
      </c>
      <c r="BY22" s="32">
        <v>0</v>
      </c>
      <c r="BZ22" s="32">
        <v>0</v>
      </c>
      <c r="CA22" s="32">
        <v>470</v>
      </c>
      <c r="CB22" s="32">
        <v>0</v>
      </c>
      <c r="CC22" s="32">
        <v>470</v>
      </c>
      <c r="CD22" s="32">
        <v>0</v>
      </c>
      <c r="CE22" s="32">
        <v>0</v>
      </c>
      <c r="CF22" s="32">
        <v>0</v>
      </c>
      <c r="CG22" s="32">
        <v>0</v>
      </c>
      <c r="CH22" s="32">
        <v>0</v>
      </c>
      <c r="CI22" s="32">
        <v>0</v>
      </c>
      <c r="CJ22" s="32">
        <v>0</v>
      </c>
      <c r="CK22" s="32">
        <v>0</v>
      </c>
      <c r="CL22" s="32">
        <v>0</v>
      </c>
      <c r="CM22" s="32">
        <v>0</v>
      </c>
      <c r="CN22" s="32">
        <v>0</v>
      </c>
      <c r="CO22" s="32">
        <f t="shared" si="0"/>
        <v>4336537.2758996664</v>
      </c>
      <c r="CP22" s="32">
        <f t="shared" si="1"/>
        <v>2247263.9761339999</v>
      </c>
      <c r="CQ22" s="32">
        <f t="shared" si="2"/>
        <v>38555.258033000086</v>
      </c>
      <c r="CR22" s="32">
        <f t="shared" si="3"/>
        <v>6622356.5100666657</v>
      </c>
      <c r="CS22" s="32">
        <f t="shared" si="4"/>
        <v>0</v>
      </c>
    </row>
    <row r="23" spans="1:97" ht="24.9" customHeight="1">
      <c r="A23" s="20">
        <v>17</v>
      </c>
      <c r="B23" s="33" t="s">
        <v>94</v>
      </c>
      <c r="C23" s="32">
        <v>0</v>
      </c>
      <c r="D23" s="32">
        <v>0</v>
      </c>
      <c r="E23" s="32">
        <v>0</v>
      </c>
      <c r="F23" s="32">
        <v>0</v>
      </c>
      <c r="G23" s="32">
        <v>0</v>
      </c>
      <c r="H23" s="32">
        <v>0</v>
      </c>
      <c r="I23" s="32">
        <v>796</v>
      </c>
      <c r="J23" s="32">
        <v>0</v>
      </c>
      <c r="K23" s="32">
        <v>796</v>
      </c>
      <c r="L23" s="32">
        <v>0</v>
      </c>
      <c r="M23" s="32">
        <v>126</v>
      </c>
      <c r="N23" s="32">
        <v>53.73</v>
      </c>
      <c r="O23" s="32">
        <v>0</v>
      </c>
      <c r="P23" s="32">
        <v>179.73</v>
      </c>
      <c r="Q23" s="32">
        <v>0</v>
      </c>
      <c r="R23" s="32">
        <v>0</v>
      </c>
      <c r="S23" s="32">
        <v>0</v>
      </c>
      <c r="T23" s="32">
        <v>0</v>
      </c>
      <c r="U23" s="32">
        <v>0</v>
      </c>
      <c r="V23" s="32">
        <v>0</v>
      </c>
      <c r="W23" s="32">
        <v>783429.48</v>
      </c>
      <c r="X23" s="32">
        <v>30128.79</v>
      </c>
      <c r="Y23" s="32">
        <v>0</v>
      </c>
      <c r="Z23" s="32">
        <v>813558.27</v>
      </c>
      <c r="AA23" s="32">
        <v>0</v>
      </c>
      <c r="AB23" s="32">
        <v>64888.334117647042</v>
      </c>
      <c r="AC23" s="32">
        <v>2205618.6924999999</v>
      </c>
      <c r="AD23" s="32">
        <v>0</v>
      </c>
      <c r="AE23" s="32">
        <v>2270507.0266176471</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273.89</v>
      </c>
      <c r="BM23" s="32">
        <v>150</v>
      </c>
      <c r="BN23" s="32">
        <v>423.89</v>
      </c>
      <c r="BO23" s="32">
        <v>0</v>
      </c>
      <c r="BP23" s="32">
        <v>0</v>
      </c>
      <c r="BQ23" s="32">
        <v>0</v>
      </c>
      <c r="BR23" s="32">
        <v>0</v>
      </c>
      <c r="BS23" s="32">
        <v>0</v>
      </c>
      <c r="BT23" s="32">
        <v>0</v>
      </c>
      <c r="BU23" s="32">
        <v>154507.13</v>
      </c>
      <c r="BV23" s="32">
        <v>0</v>
      </c>
      <c r="BW23" s="32">
        <v>100.01</v>
      </c>
      <c r="BX23" s="32">
        <v>154607.14000000001</v>
      </c>
      <c r="BY23" s="32">
        <v>0</v>
      </c>
      <c r="BZ23" s="32">
        <v>0</v>
      </c>
      <c r="CA23" s="32">
        <v>0</v>
      </c>
      <c r="CB23" s="32">
        <v>0</v>
      </c>
      <c r="CC23" s="32">
        <v>0</v>
      </c>
      <c r="CD23" s="32">
        <v>0</v>
      </c>
      <c r="CE23" s="32">
        <v>3880</v>
      </c>
      <c r="CF23" s="32">
        <v>0</v>
      </c>
      <c r="CG23" s="32">
        <v>0</v>
      </c>
      <c r="CH23" s="32">
        <v>3880</v>
      </c>
      <c r="CI23" s="32">
        <v>0</v>
      </c>
      <c r="CJ23" s="32">
        <v>0</v>
      </c>
      <c r="CK23" s="32">
        <v>0</v>
      </c>
      <c r="CL23" s="32">
        <v>0</v>
      </c>
      <c r="CM23" s="32">
        <v>0</v>
      </c>
      <c r="CN23" s="32">
        <v>0</v>
      </c>
      <c r="CO23" s="32">
        <f t="shared" si="0"/>
        <v>1006830.944117647</v>
      </c>
      <c r="CP23" s="32">
        <f t="shared" si="1"/>
        <v>2236871.1025</v>
      </c>
      <c r="CQ23" s="32">
        <f t="shared" si="2"/>
        <v>250.01</v>
      </c>
      <c r="CR23" s="32">
        <f t="shared" si="3"/>
        <v>3243952.0566176474</v>
      </c>
      <c r="CS23" s="32">
        <f t="shared" si="4"/>
        <v>0</v>
      </c>
    </row>
    <row r="24" spans="1:97" ht="13.8">
      <c r="A24" s="22"/>
      <c r="B24" s="23" t="s">
        <v>22</v>
      </c>
      <c r="C24" s="24">
        <f>SUM(C7:C23)</f>
        <v>26206677.479959086</v>
      </c>
      <c r="D24" s="24">
        <f t="shared" ref="D24:BO24" si="5">SUM(D7:D23)</f>
        <v>14930841.526547622</v>
      </c>
      <c r="E24" s="24">
        <f t="shared" si="5"/>
        <v>4051484.2388953054</v>
      </c>
      <c r="F24" s="24">
        <f t="shared" si="5"/>
        <v>45189003.245402023</v>
      </c>
      <c r="G24" s="24">
        <f t="shared" si="5"/>
        <v>5305396.0341807213</v>
      </c>
      <c r="H24" s="24">
        <f t="shared" si="5"/>
        <v>2148879.4950155132</v>
      </c>
      <c r="I24" s="24">
        <f t="shared" si="5"/>
        <v>6051977.4602851663</v>
      </c>
      <c r="J24" s="24">
        <f t="shared" si="5"/>
        <v>215856.14969999934</v>
      </c>
      <c r="K24" s="24">
        <f t="shared" si="5"/>
        <v>8416713.1050006784</v>
      </c>
      <c r="L24" s="24">
        <f t="shared" si="5"/>
        <v>29373.239705295597</v>
      </c>
      <c r="M24" s="24">
        <f t="shared" si="5"/>
        <v>7569489.9580500023</v>
      </c>
      <c r="N24" s="24">
        <f t="shared" si="5"/>
        <v>2643843.9267703649</v>
      </c>
      <c r="O24" s="24">
        <f t="shared" si="5"/>
        <v>367486.08044982888</v>
      </c>
      <c r="P24" s="24">
        <f t="shared" si="5"/>
        <v>10580819.965270193</v>
      </c>
      <c r="Q24" s="24">
        <f t="shared" si="5"/>
        <v>1056820.4473364628</v>
      </c>
      <c r="R24" s="24">
        <f t="shared" si="5"/>
        <v>145976653.8214061</v>
      </c>
      <c r="S24" s="24">
        <f t="shared" si="5"/>
        <v>19604362.716513723</v>
      </c>
      <c r="T24" s="24">
        <f t="shared" si="5"/>
        <v>58793603.323820531</v>
      </c>
      <c r="U24" s="24">
        <f t="shared" si="5"/>
        <v>224374619.86174032</v>
      </c>
      <c r="V24" s="24">
        <f t="shared" si="5"/>
        <v>862302.43605155742</v>
      </c>
      <c r="W24" s="24">
        <f t="shared" si="5"/>
        <v>40522667.566503033</v>
      </c>
      <c r="X24" s="24">
        <f t="shared" si="5"/>
        <v>56216868.818019532</v>
      </c>
      <c r="Y24" s="24">
        <f t="shared" si="5"/>
        <v>9085105.3128599431</v>
      </c>
      <c r="Z24" s="24">
        <f t="shared" si="5"/>
        <v>105824641.69738251</v>
      </c>
      <c r="AA24" s="24">
        <f t="shared" si="5"/>
        <v>15032090.171856534</v>
      </c>
      <c r="AB24" s="24">
        <f t="shared" si="5"/>
        <v>7968166.8192281248</v>
      </c>
      <c r="AC24" s="24">
        <f t="shared" si="5"/>
        <v>45804518.015635625</v>
      </c>
      <c r="AD24" s="24">
        <f t="shared" si="5"/>
        <v>943533.72635761066</v>
      </c>
      <c r="AE24" s="24">
        <f t="shared" si="5"/>
        <v>54716218.561221346</v>
      </c>
      <c r="AF24" s="24">
        <f t="shared" si="5"/>
        <v>4198426.8708083378</v>
      </c>
      <c r="AG24" s="24">
        <f t="shared" si="5"/>
        <v>307041.43326000002</v>
      </c>
      <c r="AH24" s="24">
        <f t="shared" si="5"/>
        <v>0</v>
      </c>
      <c r="AI24" s="24">
        <f t="shared" si="5"/>
        <v>0</v>
      </c>
      <c r="AJ24" s="24">
        <f t="shared" si="5"/>
        <v>307041.43326000002</v>
      </c>
      <c r="AK24" s="24">
        <f t="shared" si="5"/>
        <v>423367.67356934107</v>
      </c>
      <c r="AL24" s="24">
        <f t="shared" si="5"/>
        <v>7270246.4021231122</v>
      </c>
      <c r="AM24" s="24">
        <f t="shared" si="5"/>
        <v>0</v>
      </c>
      <c r="AN24" s="24">
        <f t="shared" si="5"/>
        <v>366620.83999999997</v>
      </c>
      <c r="AO24" s="24">
        <f t="shared" si="5"/>
        <v>7636867.2421231139</v>
      </c>
      <c r="AP24" s="24">
        <f t="shared" si="5"/>
        <v>7321499.9362646742</v>
      </c>
      <c r="AQ24" s="24">
        <f t="shared" si="5"/>
        <v>5468812.0115246549</v>
      </c>
      <c r="AR24" s="24">
        <f t="shared" si="5"/>
        <v>0</v>
      </c>
      <c r="AS24" s="24">
        <f t="shared" si="5"/>
        <v>2616077</v>
      </c>
      <c r="AT24" s="24">
        <f t="shared" si="5"/>
        <v>8084889.0115246549</v>
      </c>
      <c r="AU24" s="24">
        <f t="shared" si="5"/>
        <v>6378058.7569476888</v>
      </c>
      <c r="AV24" s="24">
        <f t="shared" si="5"/>
        <v>178888.54579999999</v>
      </c>
      <c r="AW24" s="24">
        <f t="shared" si="5"/>
        <v>-2158.6558</v>
      </c>
      <c r="AX24" s="24">
        <f t="shared" si="5"/>
        <v>62066</v>
      </c>
      <c r="AY24" s="24">
        <f t="shared" si="5"/>
        <v>238795.88999999998</v>
      </c>
      <c r="AZ24" s="24">
        <f t="shared" si="5"/>
        <v>111043.46311703451</v>
      </c>
      <c r="BA24" s="24">
        <f t="shared" si="5"/>
        <v>2831</v>
      </c>
      <c r="BB24" s="24">
        <f t="shared" si="5"/>
        <v>0</v>
      </c>
      <c r="BC24" s="24">
        <f t="shared" si="5"/>
        <v>5919</v>
      </c>
      <c r="BD24" s="24">
        <f t="shared" si="5"/>
        <v>8750</v>
      </c>
      <c r="BE24" s="24">
        <f t="shared" si="5"/>
        <v>4374.9861600000004</v>
      </c>
      <c r="BF24" s="24">
        <f t="shared" si="5"/>
        <v>9615241.8290107567</v>
      </c>
      <c r="BG24" s="24">
        <f t="shared" si="5"/>
        <v>51413.090440163927</v>
      </c>
      <c r="BH24" s="24">
        <f t="shared" si="5"/>
        <v>117717.4844</v>
      </c>
      <c r="BI24" s="24">
        <f t="shared" si="5"/>
        <v>9784372.4038509205</v>
      </c>
      <c r="BJ24" s="24">
        <f t="shared" si="5"/>
        <v>3309163.9653045679</v>
      </c>
      <c r="BK24" s="24">
        <f t="shared" si="5"/>
        <v>65653583.099488042</v>
      </c>
      <c r="BL24" s="24">
        <f t="shared" si="5"/>
        <v>19782156.704648588</v>
      </c>
      <c r="BM24" s="24">
        <f t="shared" si="5"/>
        <v>460680.46895766351</v>
      </c>
      <c r="BN24" s="24">
        <f t="shared" si="5"/>
        <v>85896420.273094282</v>
      </c>
      <c r="BO24" s="24">
        <f t="shared" si="5"/>
        <v>49579608.010136068</v>
      </c>
      <c r="BP24" s="24">
        <f t="shared" ref="BP24:CS24" si="6">SUM(BP7:BP23)</f>
        <v>5129619.2257035822</v>
      </c>
      <c r="BQ24" s="24">
        <f t="shared" si="6"/>
        <v>1094770.4719335001</v>
      </c>
      <c r="BR24" s="24">
        <f t="shared" si="6"/>
        <v>1788.96</v>
      </c>
      <c r="BS24" s="24">
        <f t="shared" si="6"/>
        <v>6226178.657637083</v>
      </c>
      <c r="BT24" s="24">
        <f t="shared" si="6"/>
        <v>3963801.4503035638</v>
      </c>
      <c r="BU24" s="24">
        <f t="shared" si="6"/>
        <v>11061073.511290077</v>
      </c>
      <c r="BV24" s="24">
        <f t="shared" si="6"/>
        <v>61087.43</v>
      </c>
      <c r="BW24" s="24">
        <f t="shared" si="6"/>
        <v>14750.01</v>
      </c>
      <c r="BX24" s="24">
        <f t="shared" si="6"/>
        <v>11136910.951290077</v>
      </c>
      <c r="BY24" s="24">
        <f t="shared" si="6"/>
        <v>5880505.6301589496</v>
      </c>
      <c r="BZ24" s="24">
        <f t="shared" si="6"/>
        <v>0</v>
      </c>
      <c r="CA24" s="24">
        <f t="shared" si="6"/>
        <v>514626.82937350043</v>
      </c>
      <c r="CB24" s="24">
        <f t="shared" si="6"/>
        <v>0</v>
      </c>
      <c r="CC24" s="24">
        <f t="shared" si="6"/>
        <v>514626.82937350043</v>
      </c>
      <c r="CD24" s="24">
        <f t="shared" si="6"/>
        <v>0</v>
      </c>
      <c r="CE24" s="24">
        <f t="shared" si="6"/>
        <v>20627796.158440907</v>
      </c>
      <c r="CF24" s="24">
        <f t="shared" si="6"/>
        <v>2840244.231362395</v>
      </c>
      <c r="CG24" s="24">
        <f t="shared" si="6"/>
        <v>127809.440647</v>
      </c>
      <c r="CH24" s="24">
        <f t="shared" si="6"/>
        <v>23595849.8304503</v>
      </c>
      <c r="CI24" s="24">
        <f t="shared" si="6"/>
        <v>12302551.84763564</v>
      </c>
      <c r="CJ24" s="24">
        <f t="shared" si="6"/>
        <v>0</v>
      </c>
      <c r="CK24" s="24">
        <f t="shared" si="6"/>
        <v>0</v>
      </c>
      <c r="CL24" s="24">
        <f t="shared" si="6"/>
        <v>0</v>
      </c>
      <c r="CM24" s="24">
        <f t="shared" si="6"/>
        <v>0</v>
      </c>
      <c r="CN24" s="24">
        <f t="shared" si="6"/>
        <v>0</v>
      </c>
      <c r="CO24" s="24">
        <f t="shared" si="6"/>
        <v>355707668.356803</v>
      </c>
      <c r="CP24" s="24">
        <f t="shared" si="6"/>
        <v>169594552.56573015</v>
      </c>
      <c r="CQ24" s="24">
        <f t="shared" si="6"/>
        <v>77230498.0360879</v>
      </c>
      <c r="CR24" s="24">
        <f t="shared" si="6"/>
        <v>602532718.95862079</v>
      </c>
      <c r="CS24" s="24">
        <f t="shared" si="6"/>
        <v>115758384.9195364</v>
      </c>
    </row>
    <row r="25" spans="1:97" ht="13.8">
      <c r="A25" s="41"/>
      <c r="B25" s="42"/>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row>
    <row r="26" spans="1:97" s="14" customFormat="1" ht="12.75" customHeight="1">
      <c r="CR26" s="53"/>
    </row>
    <row r="27" spans="1:97" s="73" customFormat="1" ht="14.4">
      <c r="B27" s="74" t="s">
        <v>49</v>
      </c>
    </row>
    <row r="28" spans="1:97" s="73" customFormat="1" ht="20.25" customHeight="1">
      <c r="B28" s="111" t="s">
        <v>51</v>
      </c>
      <c r="C28" s="111"/>
      <c r="D28" s="111"/>
      <c r="E28" s="111"/>
      <c r="F28" s="111"/>
      <c r="G28" s="111"/>
      <c r="H28" s="111"/>
      <c r="I28" s="111"/>
      <c r="J28" s="111"/>
      <c r="K28" s="111"/>
      <c r="L28" s="111"/>
      <c r="M28" s="111"/>
      <c r="N28" s="111"/>
    </row>
    <row r="29" spans="1:97" s="73" customFormat="1" ht="15" customHeight="1">
      <c r="B29" s="111"/>
      <c r="C29" s="111"/>
      <c r="D29" s="111"/>
      <c r="E29" s="111"/>
      <c r="F29" s="111"/>
      <c r="G29" s="111"/>
      <c r="H29" s="111"/>
      <c r="I29" s="111"/>
      <c r="J29" s="111"/>
      <c r="K29" s="111"/>
      <c r="L29" s="111"/>
      <c r="M29" s="111"/>
      <c r="N29" s="111"/>
    </row>
    <row r="30" spans="1:97" ht="12.75" customHeight="1"/>
    <row r="33" spans="2:2" ht="13.8">
      <c r="B33" s="29"/>
    </row>
  </sheetData>
  <sortState ref="B9:CS23">
    <sortCondition descending="1" ref="CR7:CR23"/>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AN32"/>
  <sheetViews>
    <sheetView zoomScale="90" zoomScaleNormal="90" workbookViewId="0">
      <pane xSplit="2" ySplit="5" topLeftCell="C6" activePane="bottomRight" state="frozen"/>
      <selection pane="topRight" activeCell="C1" sqref="C1"/>
      <selection pane="bottomLeft" activeCell="A7" sqref="A7"/>
      <selection pane="bottomRight" activeCell="B4" sqref="B4:B5"/>
    </sheetView>
  </sheetViews>
  <sheetFormatPr defaultColWidth="9.109375" defaultRowHeight="13.2"/>
  <cols>
    <col min="1" max="1" width="3.33203125" style="15" customWidth="1"/>
    <col min="2" max="2" width="50.33203125" style="15" customWidth="1"/>
    <col min="3" max="3" width="15.5546875" style="15" customWidth="1"/>
    <col min="4" max="4" width="12.6640625" style="15" customWidth="1"/>
    <col min="5" max="5" width="14.6640625" style="15" customWidth="1"/>
    <col min="6" max="6" width="12.6640625" style="15" customWidth="1"/>
    <col min="7" max="8" width="13.44140625" style="15" customWidth="1"/>
    <col min="9" max="28" width="12.6640625" style="15" customWidth="1"/>
    <col min="29" max="29" width="14.5546875" style="15" customWidth="1"/>
    <col min="30" max="38" width="12.6640625" style="15" customWidth="1"/>
    <col min="39" max="39" width="15.44140625" style="15" customWidth="1"/>
    <col min="40" max="40" width="14.109375" style="15" customWidth="1"/>
    <col min="41" max="16384" width="9.109375" style="15"/>
  </cols>
  <sheetData>
    <row r="1" spans="1:40" s="73" customFormat="1" ht="20.25" customHeight="1">
      <c r="A1" s="70" t="s">
        <v>52</v>
      </c>
    </row>
    <row r="2" spans="1:40" s="73" customFormat="1" ht="20.25" customHeight="1">
      <c r="A2" s="70" t="str">
        <f>'Number of Policies'!A2</f>
        <v>Reporting period: 1 January 2019 - 31 December 2019</v>
      </c>
    </row>
    <row r="3" spans="1:40" s="73" customFormat="1" ht="19.5" customHeight="1">
      <c r="A3" s="61" t="s">
        <v>2</v>
      </c>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82.5" customHeight="1">
      <c r="A4" s="106" t="s">
        <v>0</v>
      </c>
      <c r="B4" s="106" t="s">
        <v>3</v>
      </c>
      <c r="C4" s="109" t="s">
        <v>4</v>
      </c>
      <c r="D4" s="110"/>
      <c r="E4" s="109" t="s">
        <v>5</v>
      </c>
      <c r="F4" s="110"/>
      <c r="G4" s="109" t="s">
        <v>6</v>
      </c>
      <c r="H4" s="110"/>
      <c r="I4" s="109" t="s">
        <v>7</v>
      </c>
      <c r="J4" s="110"/>
      <c r="K4" s="109" t="s">
        <v>8</v>
      </c>
      <c r="L4" s="110"/>
      <c r="M4" s="109" t="s">
        <v>9</v>
      </c>
      <c r="N4" s="110"/>
      <c r="O4" s="109" t="s">
        <v>10</v>
      </c>
      <c r="P4" s="110"/>
      <c r="Q4" s="109" t="s">
        <v>11</v>
      </c>
      <c r="R4" s="110"/>
      <c r="S4" s="109" t="s">
        <v>12</v>
      </c>
      <c r="T4" s="110"/>
      <c r="U4" s="109" t="s">
        <v>13</v>
      </c>
      <c r="V4" s="110"/>
      <c r="W4" s="109" t="s">
        <v>14</v>
      </c>
      <c r="X4" s="110"/>
      <c r="Y4" s="109" t="s">
        <v>15</v>
      </c>
      <c r="Z4" s="110"/>
      <c r="AA4" s="109" t="s">
        <v>16</v>
      </c>
      <c r="AB4" s="110"/>
      <c r="AC4" s="103" t="s">
        <v>17</v>
      </c>
      <c r="AD4" s="105"/>
      <c r="AE4" s="103" t="s">
        <v>18</v>
      </c>
      <c r="AF4" s="105"/>
      <c r="AG4" s="103" t="s">
        <v>19</v>
      </c>
      <c r="AH4" s="105"/>
      <c r="AI4" s="103" t="s">
        <v>20</v>
      </c>
      <c r="AJ4" s="105"/>
      <c r="AK4" s="103" t="s">
        <v>21</v>
      </c>
      <c r="AL4" s="105"/>
      <c r="AM4" s="103" t="s">
        <v>22</v>
      </c>
      <c r="AN4" s="105"/>
    </row>
    <row r="5" spans="1:40" s="73" customFormat="1" ht="43.2">
      <c r="A5" s="108"/>
      <c r="B5" s="108"/>
      <c r="C5" s="79" t="s">
        <v>53</v>
      </c>
      <c r="D5" s="79" t="s">
        <v>54</v>
      </c>
      <c r="E5" s="79" t="s">
        <v>53</v>
      </c>
      <c r="F5" s="79" t="s">
        <v>54</v>
      </c>
      <c r="G5" s="79" t="s">
        <v>53</v>
      </c>
      <c r="H5" s="79" t="s">
        <v>54</v>
      </c>
      <c r="I5" s="79" t="s">
        <v>53</v>
      </c>
      <c r="J5" s="79" t="s">
        <v>54</v>
      </c>
      <c r="K5" s="79" t="s">
        <v>53</v>
      </c>
      <c r="L5" s="79" t="s">
        <v>54</v>
      </c>
      <c r="M5" s="79" t="s">
        <v>53</v>
      </c>
      <c r="N5" s="79" t="s">
        <v>54</v>
      </c>
      <c r="O5" s="79" t="s">
        <v>53</v>
      </c>
      <c r="P5" s="79" t="s">
        <v>54</v>
      </c>
      <c r="Q5" s="79" t="s">
        <v>53</v>
      </c>
      <c r="R5" s="79" t="s">
        <v>54</v>
      </c>
      <c r="S5" s="79" t="s">
        <v>53</v>
      </c>
      <c r="T5" s="79" t="s">
        <v>54</v>
      </c>
      <c r="U5" s="79" t="s">
        <v>53</v>
      </c>
      <c r="V5" s="79" t="s">
        <v>54</v>
      </c>
      <c r="W5" s="79" t="s">
        <v>53</v>
      </c>
      <c r="X5" s="79" t="s">
        <v>54</v>
      </c>
      <c r="Y5" s="79" t="s">
        <v>53</v>
      </c>
      <c r="Z5" s="79" t="s">
        <v>54</v>
      </c>
      <c r="AA5" s="79" t="s">
        <v>53</v>
      </c>
      <c r="AB5" s="79" t="s">
        <v>54</v>
      </c>
      <c r="AC5" s="79" t="s">
        <v>53</v>
      </c>
      <c r="AD5" s="79" t="s">
        <v>54</v>
      </c>
      <c r="AE5" s="79" t="s">
        <v>53</v>
      </c>
      <c r="AF5" s="79" t="s">
        <v>54</v>
      </c>
      <c r="AG5" s="79" t="s">
        <v>53</v>
      </c>
      <c r="AH5" s="79" t="s">
        <v>54</v>
      </c>
      <c r="AI5" s="79" t="s">
        <v>53</v>
      </c>
      <c r="AJ5" s="79" t="s">
        <v>54</v>
      </c>
      <c r="AK5" s="79" t="s">
        <v>53</v>
      </c>
      <c r="AL5" s="79" t="s">
        <v>54</v>
      </c>
      <c r="AM5" s="79" t="s">
        <v>53</v>
      </c>
      <c r="AN5" s="79" t="s">
        <v>54</v>
      </c>
    </row>
    <row r="6" spans="1:40" ht="24.9" customHeight="1">
      <c r="A6" s="20">
        <v>1</v>
      </c>
      <c r="B6" s="21" t="s">
        <v>30</v>
      </c>
      <c r="C6" s="32">
        <v>2564305.9735343512</v>
      </c>
      <c r="D6" s="32">
        <v>2274969.6237316579</v>
      </c>
      <c r="E6" s="32">
        <v>1784716.3275399718</v>
      </c>
      <c r="F6" s="32">
        <v>1784716.3275399718</v>
      </c>
      <c r="G6" s="32">
        <v>1079285.569954105</v>
      </c>
      <c r="H6" s="32">
        <v>1075970.2377989457</v>
      </c>
      <c r="I6" s="32">
        <v>51099110.608757615</v>
      </c>
      <c r="J6" s="32">
        <v>51047684.480440252</v>
      </c>
      <c r="K6" s="32">
        <v>15250227.005733749</v>
      </c>
      <c r="L6" s="32">
        <v>14726642.472748093</v>
      </c>
      <c r="M6" s="32">
        <v>4691066.7543586846</v>
      </c>
      <c r="N6" s="32">
        <v>4589086.8449555179</v>
      </c>
      <c r="O6" s="32">
        <v>299377.53545789293</v>
      </c>
      <c r="P6" s="32">
        <v>-13716.099882887385</v>
      </c>
      <c r="Q6" s="32">
        <v>49999.00071</v>
      </c>
      <c r="R6" s="32">
        <v>1890.4007100000017</v>
      </c>
      <c r="S6" s="32">
        <v>0</v>
      </c>
      <c r="T6" s="32">
        <v>0</v>
      </c>
      <c r="U6" s="32">
        <v>176960.4683870204</v>
      </c>
      <c r="V6" s="32">
        <v>79063.132694374828</v>
      </c>
      <c r="W6" s="32">
        <v>0</v>
      </c>
      <c r="X6" s="32">
        <v>0</v>
      </c>
      <c r="Y6" s="32">
        <v>1181537.1000180312</v>
      </c>
      <c r="Z6" s="32">
        <v>261454.11923083907</v>
      </c>
      <c r="AA6" s="32">
        <v>12708907.728704564</v>
      </c>
      <c r="AB6" s="32">
        <v>1939965.227287896</v>
      </c>
      <c r="AC6" s="32">
        <v>134614.88065075269</v>
      </c>
      <c r="AD6" s="32">
        <v>50493.510598893583</v>
      </c>
      <c r="AE6" s="32">
        <v>1433030.1125393051</v>
      </c>
      <c r="AF6" s="32">
        <v>286522.02850786119</v>
      </c>
      <c r="AG6" s="32">
        <v>0</v>
      </c>
      <c r="AH6" s="32">
        <v>0</v>
      </c>
      <c r="AI6" s="32">
        <v>3969998.5672225859</v>
      </c>
      <c r="AJ6" s="32">
        <v>708439.11589388072</v>
      </c>
      <c r="AK6" s="32">
        <v>0</v>
      </c>
      <c r="AL6" s="32">
        <v>0</v>
      </c>
      <c r="AM6" s="34">
        <f t="shared" ref="AM6:AM22" si="0">C6+E6+G6+I6+K6+M6+O6+Q6+S6+U6+W6+Y6+AA6+AC6+AE6+AG6+AI6+AK6</f>
        <v>96423137.633568615</v>
      </c>
      <c r="AN6" s="34">
        <f t="shared" ref="AN6:AN22" si="1">D6+F6+H6+J6+L6+N6+P6+R6+T6+V6+X6+Z6+AB6+AD6+AF6+AH6+AJ6+AL6</f>
        <v>78813181.422255293</v>
      </c>
    </row>
    <row r="7" spans="1:40" ht="24.9" customHeight="1">
      <c r="A7" s="20">
        <v>2</v>
      </c>
      <c r="B7" s="21" t="s">
        <v>29</v>
      </c>
      <c r="C7" s="32">
        <v>12750739.24638081</v>
      </c>
      <c r="D7" s="32">
        <v>12681065.386205183</v>
      </c>
      <c r="E7" s="32">
        <v>184122.93653799998</v>
      </c>
      <c r="F7" s="32">
        <v>184122.93653799998</v>
      </c>
      <c r="G7" s="32">
        <v>1688295.8608210238</v>
      </c>
      <c r="H7" s="32">
        <v>1525927.130586595</v>
      </c>
      <c r="I7" s="32">
        <v>35013.713041999974</v>
      </c>
      <c r="J7" s="32">
        <v>3010.7275709640962</v>
      </c>
      <c r="K7" s="32">
        <v>20514658.404427111</v>
      </c>
      <c r="L7" s="32">
        <v>20284255.094851825</v>
      </c>
      <c r="M7" s="32">
        <v>7154102.144224545</v>
      </c>
      <c r="N7" s="32">
        <v>6973896.0434317682</v>
      </c>
      <c r="O7" s="32">
        <v>0</v>
      </c>
      <c r="P7" s="32">
        <v>0</v>
      </c>
      <c r="Q7" s="32">
        <v>309297.60093099996</v>
      </c>
      <c r="R7" s="32">
        <v>18750.937585813343</v>
      </c>
      <c r="S7" s="32">
        <v>0</v>
      </c>
      <c r="T7" s="32">
        <v>0</v>
      </c>
      <c r="U7" s="32">
        <v>1578.5642619999999</v>
      </c>
      <c r="V7" s="32">
        <v>1578.5642619999999</v>
      </c>
      <c r="W7" s="32">
        <v>0</v>
      </c>
      <c r="X7" s="32">
        <v>0</v>
      </c>
      <c r="Y7" s="32">
        <v>3423736.8512560013</v>
      </c>
      <c r="Z7" s="32">
        <v>3212272.1695252606</v>
      </c>
      <c r="AA7" s="32">
        <v>30668455.505696423</v>
      </c>
      <c r="AB7" s="32">
        <v>13576537.089663735</v>
      </c>
      <c r="AC7" s="32">
        <v>1984961.5026399998</v>
      </c>
      <c r="AD7" s="32">
        <v>711070.9788269999</v>
      </c>
      <c r="AE7" s="32">
        <v>2200742.7894540001</v>
      </c>
      <c r="AF7" s="32">
        <v>859377.64650701196</v>
      </c>
      <c r="AG7" s="32">
        <v>0</v>
      </c>
      <c r="AH7" s="32">
        <v>0</v>
      </c>
      <c r="AI7" s="32">
        <v>9843924.5444599986</v>
      </c>
      <c r="AJ7" s="32">
        <v>5545345.954031026</v>
      </c>
      <c r="AK7" s="32">
        <v>0</v>
      </c>
      <c r="AL7" s="32">
        <v>0</v>
      </c>
      <c r="AM7" s="34">
        <f t="shared" si="0"/>
        <v>90759629.664132893</v>
      </c>
      <c r="AN7" s="34">
        <f t="shared" si="1"/>
        <v>65577210.659586184</v>
      </c>
    </row>
    <row r="8" spans="1:40" ht="24.9" customHeight="1">
      <c r="A8" s="20">
        <v>3</v>
      </c>
      <c r="B8" s="21" t="s">
        <v>28</v>
      </c>
      <c r="C8" s="32">
        <v>4516366.1723415973</v>
      </c>
      <c r="D8" s="32">
        <v>4516366.1723415973</v>
      </c>
      <c r="E8" s="32">
        <v>2542004.4073326173</v>
      </c>
      <c r="F8" s="32">
        <v>2542004.4073326173</v>
      </c>
      <c r="G8" s="32">
        <v>537451.68317389686</v>
      </c>
      <c r="H8" s="32">
        <v>537451.68317389686</v>
      </c>
      <c r="I8" s="32">
        <v>69435504.175259247</v>
      </c>
      <c r="J8" s="32">
        <v>69121097.879484326</v>
      </c>
      <c r="K8" s="32">
        <v>0</v>
      </c>
      <c r="L8" s="32">
        <v>0</v>
      </c>
      <c r="M8" s="32">
        <v>2238007.7914815969</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105.95298444690187</v>
      </c>
      <c r="AF8" s="32">
        <v>105.95298444690187</v>
      </c>
      <c r="AG8" s="32">
        <v>0</v>
      </c>
      <c r="AH8" s="32">
        <v>0</v>
      </c>
      <c r="AI8" s="32">
        <v>0</v>
      </c>
      <c r="AJ8" s="32">
        <v>0</v>
      </c>
      <c r="AK8" s="32">
        <v>0</v>
      </c>
      <c r="AL8" s="32">
        <v>0</v>
      </c>
      <c r="AM8" s="34">
        <f t="shared" si="0"/>
        <v>79269440.182573408</v>
      </c>
      <c r="AN8" s="34">
        <f t="shared" si="1"/>
        <v>76717026.095316887</v>
      </c>
    </row>
    <row r="9" spans="1:40" ht="24.9" customHeight="1">
      <c r="A9" s="20">
        <v>4</v>
      </c>
      <c r="B9" s="21" t="s">
        <v>33</v>
      </c>
      <c r="C9" s="32">
        <v>22130912.515078906</v>
      </c>
      <c r="D9" s="32">
        <v>17388771.206302516</v>
      </c>
      <c r="E9" s="32">
        <v>866689.49200097204</v>
      </c>
      <c r="F9" s="32">
        <v>866689.49200097204</v>
      </c>
      <c r="G9" s="32">
        <v>1726748.4510306728</v>
      </c>
      <c r="H9" s="32">
        <v>1618497.2569942325</v>
      </c>
      <c r="I9" s="32">
        <v>973315.57999998704</v>
      </c>
      <c r="J9" s="32">
        <v>973315.57999998704</v>
      </c>
      <c r="K9" s="32">
        <v>25158716.686819933</v>
      </c>
      <c r="L9" s="32">
        <v>10297080.261377038</v>
      </c>
      <c r="M9" s="32">
        <v>5027415.365011815</v>
      </c>
      <c r="N9" s="32">
        <v>3389338.7679626183</v>
      </c>
      <c r="O9" s="32">
        <v>0</v>
      </c>
      <c r="P9" s="32">
        <v>0</v>
      </c>
      <c r="Q9" s="32">
        <v>0</v>
      </c>
      <c r="R9" s="32">
        <v>0</v>
      </c>
      <c r="S9" s="32">
        <v>0</v>
      </c>
      <c r="T9" s="32">
        <v>0</v>
      </c>
      <c r="U9" s="32">
        <v>0</v>
      </c>
      <c r="V9" s="32">
        <v>0</v>
      </c>
      <c r="W9" s="32">
        <v>0</v>
      </c>
      <c r="X9" s="32">
        <v>0</v>
      </c>
      <c r="Y9" s="32">
        <v>873804.4220942934</v>
      </c>
      <c r="Z9" s="32">
        <v>779609.49030667241</v>
      </c>
      <c r="AA9" s="32">
        <v>13437573.545027381</v>
      </c>
      <c r="AB9" s="32">
        <v>9130774.4003209528</v>
      </c>
      <c r="AC9" s="32">
        <v>0</v>
      </c>
      <c r="AD9" s="32">
        <v>0</v>
      </c>
      <c r="AE9" s="32">
        <v>180064.8</v>
      </c>
      <c r="AF9" s="32">
        <v>9771.24</v>
      </c>
      <c r="AG9" s="32">
        <v>571404.16937350039</v>
      </c>
      <c r="AH9" s="32">
        <v>571404.1793735004</v>
      </c>
      <c r="AI9" s="32">
        <v>1619314.6566999322</v>
      </c>
      <c r="AJ9" s="32">
        <v>634284.24659881345</v>
      </c>
      <c r="AK9" s="32">
        <v>0</v>
      </c>
      <c r="AL9" s="32">
        <v>0</v>
      </c>
      <c r="AM9" s="34">
        <f t="shared" si="0"/>
        <v>72565959.683137372</v>
      </c>
      <c r="AN9" s="34">
        <f t="shared" si="1"/>
        <v>45659536.121237308</v>
      </c>
    </row>
    <row r="10" spans="1:40" ht="24.9" customHeight="1">
      <c r="A10" s="20">
        <v>5</v>
      </c>
      <c r="B10" s="21" t="s">
        <v>88</v>
      </c>
      <c r="C10" s="32">
        <v>150271.171137</v>
      </c>
      <c r="D10" s="32">
        <v>132249.7236208223</v>
      </c>
      <c r="E10" s="32">
        <v>324155.86</v>
      </c>
      <c r="F10" s="32">
        <v>324155.86</v>
      </c>
      <c r="G10" s="32">
        <v>518044.27</v>
      </c>
      <c r="H10" s="32">
        <v>511089.50546766678</v>
      </c>
      <c r="I10" s="32">
        <v>26453404.82</v>
      </c>
      <c r="J10" s="32">
        <v>26453404.82</v>
      </c>
      <c r="K10" s="32">
        <v>3688086.66</v>
      </c>
      <c r="L10" s="32">
        <v>3688086.66</v>
      </c>
      <c r="M10" s="32">
        <v>2721157.951481597</v>
      </c>
      <c r="N10" s="32">
        <v>2721157.951481597</v>
      </c>
      <c r="O10" s="32">
        <v>0</v>
      </c>
      <c r="P10" s="32">
        <v>0</v>
      </c>
      <c r="Q10" s="32">
        <v>46168.257163000002</v>
      </c>
      <c r="R10" s="32">
        <v>157.99</v>
      </c>
      <c r="S10" s="32">
        <v>34087.610591999997</v>
      </c>
      <c r="T10" s="32">
        <v>653.52</v>
      </c>
      <c r="U10" s="32">
        <v>21168.85</v>
      </c>
      <c r="V10" s="32">
        <v>5292.22</v>
      </c>
      <c r="W10" s="32">
        <v>0</v>
      </c>
      <c r="X10" s="32">
        <v>0</v>
      </c>
      <c r="Y10" s="32">
        <v>1026940.31</v>
      </c>
      <c r="Z10" s="32">
        <v>612612.38700161478</v>
      </c>
      <c r="AA10" s="32">
        <v>4133872.5300000003</v>
      </c>
      <c r="AB10" s="32">
        <v>2801527.246835425</v>
      </c>
      <c r="AC10" s="32">
        <v>54849.490000000005</v>
      </c>
      <c r="AD10" s="32">
        <v>54849.490000000005</v>
      </c>
      <c r="AE10" s="32">
        <v>3441739.1899999995</v>
      </c>
      <c r="AF10" s="32">
        <v>1373485.5277545669</v>
      </c>
      <c r="AG10" s="32">
        <v>0</v>
      </c>
      <c r="AH10" s="32">
        <v>0</v>
      </c>
      <c r="AI10" s="32">
        <v>1685149.1800000002</v>
      </c>
      <c r="AJ10" s="32">
        <v>1487368.1727919795</v>
      </c>
      <c r="AK10" s="32">
        <v>0</v>
      </c>
      <c r="AL10" s="32">
        <v>0</v>
      </c>
      <c r="AM10" s="34">
        <f t="shared" si="0"/>
        <v>44299096.150373608</v>
      </c>
      <c r="AN10" s="34">
        <f t="shared" si="1"/>
        <v>40166091.074953675</v>
      </c>
    </row>
    <row r="11" spans="1:40" ht="24.9" customHeight="1">
      <c r="A11" s="20">
        <v>6</v>
      </c>
      <c r="B11" s="21" t="s">
        <v>36</v>
      </c>
      <c r="C11" s="32">
        <v>253395</v>
      </c>
      <c r="D11" s="32">
        <v>253395</v>
      </c>
      <c r="E11" s="32">
        <v>857309</v>
      </c>
      <c r="F11" s="32">
        <v>840167.45108193683</v>
      </c>
      <c r="G11" s="32">
        <v>596179</v>
      </c>
      <c r="H11" s="32">
        <v>595433.75726027403</v>
      </c>
      <c r="I11" s="32">
        <v>9009591</v>
      </c>
      <c r="J11" s="32">
        <v>9009591</v>
      </c>
      <c r="K11" s="32">
        <v>2143701</v>
      </c>
      <c r="L11" s="32">
        <v>2081755.0195992</v>
      </c>
      <c r="M11" s="32">
        <v>2801373.7914748979</v>
      </c>
      <c r="N11" s="32">
        <v>2769870.9436791982</v>
      </c>
      <c r="O11" s="32">
        <v>0</v>
      </c>
      <c r="P11" s="32">
        <v>0</v>
      </c>
      <c r="Q11" s="32">
        <v>1485448</v>
      </c>
      <c r="R11" s="32">
        <v>77065.957626017509</v>
      </c>
      <c r="S11" s="32">
        <v>2666747</v>
      </c>
      <c r="T11" s="32">
        <v>832789.60647239862</v>
      </c>
      <c r="U11" s="32">
        <v>99148</v>
      </c>
      <c r="V11" s="32">
        <v>54277.985796205605</v>
      </c>
      <c r="W11" s="32">
        <v>67230</v>
      </c>
      <c r="X11" s="32">
        <v>33734.832055262712</v>
      </c>
      <c r="Y11" s="32">
        <v>690942</v>
      </c>
      <c r="Z11" s="32">
        <v>141259.35773401905</v>
      </c>
      <c r="AA11" s="32">
        <v>10157549</v>
      </c>
      <c r="AB11" s="32">
        <v>2134867.4018946197</v>
      </c>
      <c r="AC11" s="32">
        <v>993832</v>
      </c>
      <c r="AD11" s="32">
        <v>395326.92206834303</v>
      </c>
      <c r="AE11" s="32">
        <v>799159.50025800045</v>
      </c>
      <c r="AF11" s="32">
        <v>270819.78231214808</v>
      </c>
      <c r="AG11" s="32">
        <v>0</v>
      </c>
      <c r="AH11" s="32">
        <v>0</v>
      </c>
      <c r="AI11" s="32">
        <v>3298536</v>
      </c>
      <c r="AJ11" s="32">
        <v>1235320.3941524036</v>
      </c>
      <c r="AK11" s="32">
        <v>0</v>
      </c>
      <c r="AL11" s="32">
        <v>0</v>
      </c>
      <c r="AM11" s="34">
        <f t="shared" si="0"/>
        <v>35920140.291732892</v>
      </c>
      <c r="AN11" s="34">
        <f t="shared" si="1"/>
        <v>20725675.411732025</v>
      </c>
    </row>
    <row r="12" spans="1:40" ht="24.9" customHeight="1">
      <c r="A12" s="20">
        <v>7</v>
      </c>
      <c r="B12" s="21" t="s">
        <v>35</v>
      </c>
      <c r="C12" s="32">
        <v>100409.5140001172</v>
      </c>
      <c r="D12" s="32">
        <v>100409.5140001172</v>
      </c>
      <c r="E12" s="32">
        <v>199853.78432094582</v>
      </c>
      <c r="F12" s="32">
        <v>194473.26626359115</v>
      </c>
      <c r="G12" s="32">
        <v>734386.17701125855</v>
      </c>
      <c r="H12" s="32">
        <v>663774.4048952586</v>
      </c>
      <c r="I12" s="32">
        <v>13054159.652133055</v>
      </c>
      <c r="J12" s="32">
        <v>13054159.652133055</v>
      </c>
      <c r="K12" s="32">
        <v>4385535.7184248278</v>
      </c>
      <c r="L12" s="32">
        <v>4243147.4890210684</v>
      </c>
      <c r="M12" s="32">
        <v>3008854.5091611645</v>
      </c>
      <c r="N12" s="32">
        <v>2906528.2181157302</v>
      </c>
      <c r="O12" s="32">
        <v>0</v>
      </c>
      <c r="P12" s="32">
        <v>0</v>
      </c>
      <c r="Q12" s="32">
        <v>0</v>
      </c>
      <c r="R12" s="32">
        <v>0</v>
      </c>
      <c r="S12" s="32">
        <v>0</v>
      </c>
      <c r="T12" s="32">
        <v>0</v>
      </c>
      <c r="U12" s="32">
        <v>1114.134969230769</v>
      </c>
      <c r="V12" s="32">
        <v>1027.789540673969</v>
      </c>
      <c r="W12" s="32">
        <v>0</v>
      </c>
      <c r="X12" s="32">
        <v>0</v>
      </c>
      <c r="Y12" s="32">
        <v>1007641.1692871649</v>
      </c>
      <c r="Z12" s="32">
        <v>686726.27121936972</v>
      </c>
      <c r="AA12" s="32">
        <v>6698655.8911831733</v>
      </c>
      <c r="AB12" s="32">
        <v>516735.46118266322</v>
      </c>
      <c r="AC12" s="32">
        <v>1080798.6707085981</v>
      </c>
      <c r="AD12" s="32">
        <v>26376.630773761775</v>
      </c>
      <c r="AE12" s="32">
        <v>1566.1643785930046</v>
      </c>
      <c r="AF12" s="32">
        <v>469.84931357789992</v>
      </c>
      <c r="AG12" s="32">
        <v>0</v>
      </c>
      <c r="AH12" s="32">
        <v>0</v>
      </c>
      <c r="AI12" s="32">
        <v>1681881.9693464986</v>
      </c>
      <c r="AJ12" s="32">
        <v>310431.01456707192</v>
      </c>
      <c r="AK12" s="32">
        <v>0</v>
      </c>
      <c r="AL12" s="32">
        <v>0</v>
      </c>
      <c r="AM12" s="34">
        <f t="shared" si="0"/>
        <v>31954857.354924627</v>
      </c>
      <c r="AN12" s="34">
        <f t="shared" si="1"/>
        <v>22704259.561025936</v>
      </c>
    </row>
    <row r="13" spans="1:40" ht="24.9" customHeight="1">
      <c r="A13" s="20">
        <v>8</v>
      </c>
      <c r="B13" s="21" t="s">
        <v>31</v>
      </c>
      <c r="C13" s="32">
        <v>555857.06198111025</v>
      </c>
      <c r="D13" s="32">
        <v>555857.06198111025</v>
      </c>
      <c r="E13" s="32">
        <v>254137.32864232539</v>
      </c>
      <c r="F13" s="32">
        <v>254137.32864232539</v>
      </c>
      <c r="G13" s="32">
        <v>334323.76622650179</v>
      </c>
      <c r="H13" s="32">
        <v>325738.05714940181</v>
      </c>
      <c r="I13" s="32">
        <v>10053430.57032959</v>
      </c>
      <c r="J13" s="32">
        <v>10053430.57032959</v>
      </c>
      <c r="K13" s="32">
        <v>3367224.3773327577</v>
      </c>
      <c r="L13" s="32">
        <v>1754316.1734690557</v>
      </c>
      <c r="M13" s="32">
        <v>2702038.4013586878</v>
      </c>
      <c r="N13" s="32">
        <v>2494729.7343107876</v>
      </c>
      <c r="O13" s="32">
        <v>0</v>
      </c>
      <c r="P13" s="32">
        <v>0</v>
      </c>
      <c r="Q13" s="32">
        <v>0</v>
      </c>
      <c r="R13" s="32">
        <v>0</v>
      </c>
      <c r="S13" s="32">
        <v>0</v>
      </c>
      <c r="T13" s="32">
        <v>0</v>
      </c>
      <c r="U13" s="32">
        <v>0</v>
      </c>
      <c r="V13" s="32">
        <v>0</v>
      </c>
      <c r="W13" s="32">
        <v>0</v>
      </c>
      <c r="X13" s="32">
        <v>0</v>
      </c>
      <c r="Y13" s="32">
        <v>221370.32966176973</v>
      </c>
      <c r="Z13" s="32">
        <v>30715.79146776977</v>
      </c>
      <c r="AA13" s="32">
        <v>2097616.8903404456</v>
      </c>
      <c r="AB13" s="32">
        <v>1065268.7674829406</v>
      </c>
      <c r="AC13" s="32">
        <v>0</v>
      </c>
      <c r="AD13" s="32">
        <v>0</v>
      </c>
      <c r="AE13" s="32">
        <v>1636432.3655319267</v>
      </c>
      <c r="AF13" s="32">
        <v>1033005.3424639299</v>
      </c>
      <c r="AG13" s="32">
        <v>0</v>
      </c>
      <c r="AH13" s="32">
        <v>0</v>
      </c>
      <c r="AI13" s="32">
        <v>464697.42096954776</v>
      </c>
      <c r="AJ13" s="32">
        <v>463045.73194454797</v>
      </c>
      <c r="AK13" s="32">
        <v>0</v>
      </c>
      <c r="AL13" s="32">
        <v>0</v>
      </c>
      <c r="AM13" s="34">
        <f t="shared" si="0"/>
        <v>21687128.512374662</v>
      </c>
      <c r="AN13" s="34">
        <f t="shared" si="1"/>
        <v>18030244.559241459</v>
      </c>
    </row>
    <row r="14" spans="1:40" ht="24.9" customHeight="1">
      <c r="A14" s="20">
        <v>9</v>
      </c>
      <c r="B14" s="21" t="s">
        <v>90</v>
      </c>
      <c r="C14" s="32">
        <v>158957.50165993668</v>
      </c>
      <c r="D14" s="32">
        <v>123015.79015889805</v>
      </c>
      <c r="E14" s="32">
        <v>11599.416322624013</v>
      </c>
      <c r="F14" s="32">
        <v>3676.0607505909666</v>
      </c>
      <c r="G14" s="32">
        <v>277308.44217524282</v>
      </c>
      <c r="H14" s="32">
        <v>130952.47532968713</v>
      </c>
      <c r="I14" s="32">
        <v>10244548.400948377</v>
      </c>
      <c r="J14" s="32">
        <v>9945071.5794295501</v>
      </c>
      <c r="K14" s="32">
        <v>3216094.1455253353</v>
      </c>
      <c r="L14" s="32">
        <v>2876881.3134845598</v>
      </c>
      <c r="M14" s="32">
        <v>2576073.3611405222</v>
      </c>
      <c r="N14" s="32">
        <v>2564985.3634676407</v>
      </c>
      <c r="O14" s="32">
        <v>0</v>
      </c>
      <c r="P14" s="32">
        <v>0</v>
      </c>
      <c r="Q14" s="32">
        <v>54861.424426229511</v>
      </c>
      <c r="R14" s="32">
        <v>0</v>
      </c>
      <c r="S14" s="32">
        <v>21867.751092896175</v>
      </c>
      <c r="T14" s="32">
        <v>0</v>
      </c>
      <c r="U14" s="32">
        <v>0</v>
      </c>
      <c r="V14" s="32">
        <v>0</v>
      </c>
      <c r="W14" s="32">
        <v>0</v>
      </c>
      <c r="X14" s="32">
        <v>0</v>
      </c>
      <c r="Y14" s="32">
        <v>79409.64459352578</v>
      </c>
      <c r="Z14" s="32">
        <v>27315.791945465673</v>
      </c>
      <c r="AA14" s="32">
        <v>1771592.5979676405</v>
      </c>
      <c r="AB14" s="32">
        <v>1085395.6059101368</v>
      </c>
      <c r="AC14" s="32">
        <v>235575.21257833022</v>
      </c>
      <c r="AD14" s="32">
        <v>139645.64972277818</v>
      </c>
      <c r="AE14" s="32">
        <v>11673.776202839026</v>
      </c>
      <c r="AF14" s="32">
        <v>5040.1601920927642</v>
      </c>
      <c r="AG14" s="32">
        <v>0</v>
      </c>
      <c r="AH14" s="32">
        <v>0</v>
      </c>
      <c r="AI14" s="32">
        <v>143106.77908678656</v>
      </c>
      <c r="AJ14" s="32">
        <v>33179.905646447245</v>
      </c>
      <c r="AK14" s="32">
        <v>0</v>
      </c>
      <c r="AL14" s="32">
        <v>0</v>
      </c>
      <c r="AM14" s="34">
        <f t="shared" si="0"/>
        <v>18802668.453720286</v>
      </c>
      <c r="AN14" s="34">
        <f t="shared" si="1"/>
        <v>16935159.696037844</v>
      </c>
    </row>
    <row r="15" spans="1:40" ht="24.9" customHeight="1">
      <c r="A15" s="20">
        <v>10</v>
      </c>
      <c r="B15" s="21" t="s">
        <v>32</v>
      </c>
      <c r="C15" s="32">
        <v>461938.90610013111</v>
      </c>
      <c r="D15" s="32">
        <v>461938.90610013111</v>
      </c>
      <c r="E15" s="32">
        <v>485004.68139380659</v>
      </c>
      <c r="F15" s="32">
        <v>485004.68139380659</v>
      </c>
      <c r="G15" s="32">
        <v>531978.65352931281</v>
      </c>
      <c r="H15" s="32">
        <v>473797.94862478942</v>
      </c>
      <c r="I15" s="32">
        <v>12633299.266100124</v>
      </c>
      <c r="J15" s="32">
        <v>12405491.346100124</v>
      </c>
      <c r="K15" s="32">
        <v>1568936.7983432384</v>
      </c>
      <c r="L15" s="32">
        <v>408322.43669733917</v>
      </c>
      <c r="M15" s="32">
        <v>2449220.7742626108</v>
      </c>
      <c r="N15" s="32">
        <v>2292472.0711438581</v>
      </c>
      <c r="O15" s="32">
        <v>0</v>
      </c>
      <c r="P15" s="32">
        <v>0</v>
      </c>
      <c r="Q15" s="32">
        <v>0</v>
      </c>
      <c r="R15" s="32">
        <v>0</v>
      </c>
      <c r="S15" s="32">
        <v>0</v>
      </c>
      <c r="T15" s="32">
        <v>0</v>
      </c>
      <c r="U15" s="32">
        <v>0</v>
      </c>
      <c r="V15" s="32">
        <v>0</v>
      </c>
      <c r="W15" s="32">
        <v>0</v>
      </c>
      <c r="X15" s="32">
        <v>0</v>
      </c>
      <c r="Y15" s="32">
        <v>194477.90803154858</v>
      </c>
      <c r="Z15" s="32">
        <v>37755.044203829515</v>
      </c>
      <c r="AA15" s="32">
        <v>79736.408329534403</v>
      </c>
      <c r="AB15" s="32">
        <v>71835.104434816021</v>
      </c>
      <c r="AC15" s="32">
        <v>0</v>
      </c>
      <c r="AD15" s="32">
        <v>0</v>
      </c>
      <c r="AE15" s="32">
        <v>0</v>
      </c>
      <c r="AF15" s="32">
        <v>0</v>
      </c>
      <c r="AG15" s="32">
        <v>0</v>
      </c>
      <c r="AH15" s="32">
        <v>0</v>
      </c>
      <c r="AI15" s="32">
        <v>235.3825819672131</v>
      </c>
      <c r="AJ15" s="32">
        <v>47.076516393442631</v>
      </c>
      <c r="AK15" s="32">
        <v>0</v>
      </c>
      <c r="AL15" s="32">
        <v>0</v>
      </c>
      <c r="AM15" s="34">
        <f t="shared" si="0"/>
        <v>18404828.778672274</v>
      </c>
      <c r="AN15" s="34">
        <f t="shared" si="1"/>
        <v>16636664.615215087</v>
      </c>
    </row>
    <row r="16" spans="1:40" ht="24.9" customHeight="1">
      <c r="A16" s="20">
        <v>11</v>
      </c>
      <c r="B16" s="21" t="s">
        <v>34</v>
      </c>
      <c r="C16" s="32">
        <v>347121.49846751097</v>
      </c>
      <c r="D16" s="32">
        <v>334687.90480194881</v>
      </c>
      <c r="E16" s="32">
        <v>685462.82297099754</v>
      </c>
      <c r="F16" s="32">
        <v>683200.94374342146</v>
      </c>
      <c r="G16" s="32">
        <v>171077.61717605614</v>
      </c>
      <c r="H16" s="32">
        <v>162786.03865202196</v>
      </c>
      <c r="I16" s="32">
        <v>3388472.5655808654</v>
      </c>
      <c r="J16" s="32">
        <v>2441299.1488176771</v>
      </c>
      <c r="K16" s="32">
        <v>3833341.8574413201</v>
      </c>
      <c r="L16" s="32">
        <v>3777681.2708654418</v>
      </c>
      <c r="M16" s="32">
        <v>2893143.1970173707</v>
      </c>
      <c r="N16" s="32">
        <v>2836020.3347496814</v>
      </c>
      <c r="O16" s="32">
        <v>0</v>
      </c>
      <c r="P16" s="32">
        <v>0</v>
      </c>
      <c r="Q16" s="32">
        <v>0</v>
      </c>
      <c r="R16" s="32">
        <v>0</v>
      </c>
      <c r="S16" s="32">
        <v>0</v>
      </c>
      <c r="T16" s="32">
        <v>0</v>
      </c>
      <c r="U16" s="32">
        <v>0</v>
      </c>
      <c r="V16" s="32">
        <v>0</v>
      </c>
      <c r="W16" s="32">
        <v>0</v>
      </c>
      <c r="X16" s="32">
        <v>0</v>
      </c>
      <c r="Y16" s="32">
        <v>559535.28426569491</v>
      </c>
      <c r="Z16" s="32">
        <v>243351.43493230813</v>
      </c>
      <c r="AA16" s="32">
        <v>1328304.8311002648</v>
      </c>
      <c r="AB16" s="32">
        <v>533604.33319916192</v>
      </c>
      <c r="AC16" s="32">
        <v>781416.50238312874</v>
      </c>
      <c r="AD16" s="32">
        <v>503641.88397693518</v>
      </c>
      <c r="AE16" s="32">
        <v>223515.09945435583</v>
      </c>
      <c r="AF16" s="32">
        <v>92141.314521923545</v>
      </c>
      <c r="AG16" s="32">
        <v>0</v>
      </c>
      <c r="AH16" s="32">
        <v>0</v>
      </c>
      <c r="AI16" s="32">
        <v>158513.18941945757</v>
      </c>
      <c r="AJ16" s="32">
        <v>81609.923900921989</v>
      </c>
      <c r="AK16" s="32">
        <v>0</v>
      </c>
      <c r="AL16" s="32">
        <v>0</v>
      </c>
      <c r="AM16" s="34">
        <f t="shared" si="0"/>
        <v>14369904.465277024</v>
      </c>
      <c r="AN16" s="34">
        <f t="shared" si="1"/>
        <v>11690024.532161444</v>
      </c>
    </row>
    <row r="17" spans="1:40" ht="24.9" customHeight="1">
      <c r="A17" s="20">
        <v>12</v>
      </c>
      <c r="B17" s="21" t="s">
        <v>38</v>
      </c>
      <c r="C17" s="32">
        <v>0</v>
      </c>
      <c r="D17" s="32">
        <v>0</v>
      </c>
      <c r="E17" s="32">
        <v>13760.6</v>
      </c>
      <c r="F17" s="32">
        <v>13760.6</v>
      </c>
      <c r="G17" s="32">
        <v>59593.3</v>
      </c>
      <c r="H17" s="32">
        <v>40570.740000000005</v>
      </c>
      <c r="I17" s="32">
        <v>8466370.3399999999</v>
      </c>
      <c r="J17" s="32">
        <v>8466370.3399999999</v>
      </c>
      <c r="K17" s="32">
        <v>1683237.0657686812</v>
      </c>
      <c r="L17" s="32">
        <v>504971.11576868111</v>
      </c>
      <c r="M17" s="32">
        <v>2374591.1914748983</v>
      </c>
      <c r="N17" s="32">
        <v>2289422.9214748982</v>
      </c>
      <c r="O17" s="32">
        <v>0</v>
      </c>
      <c r="P17" s="32">
        <v>0</v>
      </c>
      <c r="Q17" s="32">
        <v>57799.390000000007</v>
      </c>
      <c r="R17" s="32">
        <v>15402.880000000005</v>
      </c>
      <c r="S17" s="32">
        <v>18128.059999999998</v>
      </c>
      <c r="T17" s="32">
        <v>4822.43</v>
      </c>
      <c r="U17" s="32">
        <v>0</v>
      </c>
      <c r="V17" s="32">
        <v>0</v>
      </c>
      <c r="W17" s="32">
        <v>0</v>
      </c>
      <c r="X17" s="32">
        <v>0</v>
      </c>
      <c r="Y17" s="32">
        <v>73164.3</v>
      </c>
      <c r="Z17" s="32">
        <v>11737.560000000001</v>
      </c>
      <c r="AA17" s="32">
        <v>76166.34</v>
      </c>
      <c r="AB17" s="32">
        <v>15158.290000000008</v>
      </c>
      <c r="AC17" s="32">
        <v>0</v>
      </c>
      <c r="AD17" s="32">
        <v>0</v>
      </c>
      <c r="AE17" s="32">
        <v>35705.368142076506</v>
      </c>
      <c r="AF17" s="32">
        <v>35705.368142076506</v>
      </c>
      <c r="AG17" s="32">
        <v>0</v>
      </c>
      <c r="AH17" s="32">
        <v>0</v>
      </c>
      <c r="AI17" s="32">
        <v>907.67</v>
      </c>
      <c r="AJ17" s="32">
        <v>907.67</v>
      </c>
      <c r="AK17" s="32">
        <v>0</v>
      </c>
      <c r="AL17" s="32">
        <v>0</v>
      </c>
      <c r="AM17" s="34">
        <f t="shared" si="0"/>
        <v>12859423.625385657</v>
      </c>
      <c r="AN17" s="34">
        <f t="shared" si="1"/>
        <v>11398829.915385654</v>
      </c>
    </row>
    <row r="18" spans="1:40" ht="24.9" customHeight="1">
      <c r="A18" s="20">
        <v>13</v>
      </c>
      <c r="B18" s="21" t="s">
        <v>41</v>
      </c>
      <c r="C18" s="32">
        <v>9454.4074202457559</v>
      </c>
      <c r="D18" s="32">
        <v>9454.4074202457559</v>
      </c>
      <c r="E18" s="32">
        <v>3453.8479790298866</v>
      </c>
      <c r="F18" s="32">
        <v>3453.8479790298866</v>
      </c>
      <c r="G18" s="32">
        <v>159388.29408646066</v>
      </c>
      <c r="H18" s="32">
        <v>41364.597697331919</v>
      </c>
      <c r="I18" s="32">
        <v>1695049.028524579</v>
      </c>
      <c r="J18" s="32">
        <v>1695049.028524579</v>
      </c>
      <c r="K18" s="32">
        <v>1152169.7383284916</v>
      </c>
      <c r="L18" s="32">
        <v>980121.99153430876</v>
      </c>
      <c r="M18" s="32">
        <v>1962218.9903787922</v>
      </c>
      <c r="N18" s="32">
        <v>1953287.8216237084</v>
      </c>
      <c r="O18" s="32">
        <v>0</v>
      </c>
      <c r="P18" s="32">
        <v>0</v>
      </c>
      <c r="Q18" s="32">
        <v>1625563.97819784</v>
      </c>
      <c r="R18" s="32">
        <v>98449.521893071025</v>
      </c>
      <c r="S18" s="32">
        <v>1009117.0300092214</v>
      </c>
      <c r="T18" s="32">
        <v>62786.220537079927</v>
      </c>
      <c r="U18" s="32">
        <v>0</v>
      </c>
      <c r="V18" s="32">
        <v>0</v>
      </c>
      <c r="W18" s="32">
        <v>0</v>
      </c>
      <c r="X18" s="32">
        <v>0</v>
      </c>
      <c r="Y18" s="32">
        <v>219150.56275979037</v>
      </c>
      <c r="Z18" s="32">
        <v>42936.159389294873</v>
      </c>
      <c r="AA18" s="32">
        <v>501055.42618711072</v>
      </c>
      <c r="AB18" s="32">
        <v>105406.22412027488</v>
      </c>
      <c r="AC18" s="32">
        <v>0</v>
      </c>
      <c r="AD18" s="32">
        <v>0</v>
      </c>
      <c r="AE18" s="32">
        <v>0</v>
      </c>
      <c r="AF18" s="32">
        <v>0</v>
      </c>
      <c r="AG18" s="32">
        <v>0</v>
      </c>
      <c r="AH18" s="32">
        <v>0</v>
      </c>
      <c r="AI18" s="32">
        <v>75461.335653828341</v>
      </c>
      <c r="AJ18" s="32">
        <v>35294.430072993644</v>
      </c>
      <c r="AK18" s="32">
        <v>0</v>
      </c>
      <c r="AL18" s="32">
        <v>0</v>
      </c>
      <c r="AM18" s="34">
        <f t="shared" si="0"/>
        <v>8412082.6395253893</v>
      </c>
      <c r="AN18" s="34">
        <f t="shared" si="1"/>
        <v>5027604.2507919176</v>
      </c>
    </row>
    <row r="19" spans="1:40" ht="24.9" customHeight="1">
      <c r="A19" s="20">
        <v>14</v>
      </c>
      <c r="B19" s="21" t="s">
        <v>37</v>
      </c>
      <c r="C19" s="32">
        <v>27963.456320000001</v>
      </c>
      <c r="D19" s="32">
        <v>27963.456320000001</v>
      </c>
      <c r="E19" s="32">
        <v>18985.61668762</v>
      </c>
      <c r="F19" s="32">
        <v>18985.61668762</v>
      </c>
      <c r="G19" s="32">
        <v>414709.90694811929</v>
      </c>
      <c r="H19" s="32">
        <v>132529.53694811935</v>
      </c>
      <c r="I19" s="32">
        <v>1777186.5106759509</v>
      </c>
      <c r="J19" s="32">
        <v>1777186.5106759509</v>
      </c>
      <c r="K19" s="32">
        <v>1168940.0047490706</v>
      </c>
      <c r="L19" s="32">
        <v>1168940.0047490706</v>
      </c>
      <c r="M19" s="32">
        <v>2502079.6178811281</v>
      </c>
      <c r="N19" s="32">
        <v>2478389.6905668001</v>
      </c>
      <c r="O19" s="32">
        <v>0</v>
      </c>
      <c r="P19" s="32">
        <v>0</v>
      </c>
      <c r="Q19" s="32">
        <v>623260.22</v>
      </c>
      <c r="R19" s="32">
        <v>0</v>
      </c>
      <c r="S19" s="32">
        <v>684596.64</v>
      </c>
      <c r="T19" s="32">
        <v>0</v>
      </c>
      <c r="U19" s="32">
        <v>0</v>
      </c>
      <c r="V19" s="32">
        <v>0</v>
      </c>
      <c r="W19" s="32">
        <v>0</v>
      </c>
      <c r="X19" s="32">
        <v>0</v>
      </c>
      <c r="Y19" s="32">
        <v>60014.255690819991</v>
      </c>
      <c r="Z19" s="32">
        <v>32622.41721507199</v>
      </c>
      <c r="AA19" s="32">
        <v>530961.90562388499</v>
      </c>
      <c r="AB19" s="32">
        <v>353924.04961259902</v>
      </c>
      <c r="AC19" s="32">
        <v>0</v>
      </c>
      <c r="AD19" s="32">
        <v>0</v>
      </c>
      <c r="AE19" s="32">
        <v>97726.750633979973</v>
      </c>
      <c r="AF19" s="32">
        <v>97726.750633979973</v>
      </c>
      <c r="AG19" s="32">
        <v>0</v>
      </c>
      <c r="AH19" s="32">
        <v>0</v>
      </c>
      <c r="AI19" s="32">
        <v>363627.15135020501</v>
      </c>
      <c r="AJ19" s="32">
        <v>274253.90940940101</v>
      </c>
      <c r="AK19" s="32">
        <v>0</v>
      </c>
      <c r="AL19" s="32">
        <v>0</v>
      </c>
      <c r="AM19" s="34">
        <f t="shared" si="0"/>
        <v>8270052.0365607785</v>
      </c>
      <c r="AN19" s="34">
        <f t="shared" si="1"/>
        <v>6362521.9428186128</v>
      </c>
    </row>
    <row r="20" spans="1:40" ht="24.9" customHeight="1">
      <c r="A20" s="20">
        <v>15</v>
      </c>
      <c r="B20" s="30" t="s">
        <v>40</v>
      </c>
      <c r="C20" s="32">
        <v>168714.08568299998</v>
      </c>
      <c r="D20" s="32">
        <v>84069.885682999986</v>
      </c>
      <c r="E20" s="32">
        <v>0</v>
      </c>
      <c r="F20" s="32">
        <v>0</v>
      </c>
      <c r="G20" s="32">
        <v>71487.779999999941</v>
      </c>
      <c r="H20" s="32">
        <v>18819.442530496461</v>
      </c>
      <c r="I20" s="32">
        <v>0</v>
      </c>
      <c r="J20" s="32">
        <v>0</v>
      </c>
      <c r="K20" s="32">
        <v>1222659.6199999948</v>
      </c>
      <c r="L20" s="32">
        <v>540788.97232006502</v>
      </c>
      <c r="M20" s="32">
        <v>2284793.1119773593</v>
      </c>
      <c r="N20" s="32">
        <v>2253967.4112239401</v>
      </c>
      <c r="O20" s="32">
        <v>0</v>
      </c>
      <c r="P20" s="32">
        <v>0</v>
      </c>
      <c r="Q20" s="32">
        <v>1900971.8300000008</v>
      </c>
      <c r="R20" s="32">
        <v>0.02</v>
      </c>
      <c r="S20" s="32">
        <v>1439919.53</v>
      </c>
      <c r="T20" s="32">
        <v>514.19931064988486</v>
      </c>
      <c r="U20" s="32">
        <v>0</v>
      </c>
      <c r="V20" s="32">
        <v>0</v>
      </c>
      <c r="W20" s="32">
        <v>0</v>
      </c>
      <c r="X20" s="32">
        <v>0</v>
      </c>
      <c r="Y20" s="32">
        <v>25271.780000000002</v>
      </c>
      <c r="Z20" s="32">
        <v>7587.958217055595</v>
      </c>
      <c r="AA20" s="32">
        <v>457864.85999999981</v>
      </c>
      <c r="AB20" s="32">
        <v>157279.32695698537</v>
      </c>
      <c r="AC20" s="32">
        <v>128253.79000000005</v>
      </c>
      <c r="AD20" s="32">
        <v>12845.901523110522</v>
      </c>
      <c r="AE20" s="32">
        <v>0</v>
      </c>
      <c r="AF20" s="32">
        <v>0</v>
      </c>
      <c r="AG20" s="32">
        <v>0</v>
      </c>
      <c r="AH20" s="32">
        <v>0</v>
      </c>
      <c r="AI20" s="32">
        <v>149385.56000000011</v>
      </c>
      <c r="AJ20" s="32">
        <v>80013.129563309791</v>
      </c>
      <c r="AK20" s="32">
        <v>0</v>
      </c>
      <c r="AL20" s="32">
        <v>0</v>
      </c>
      <c r="AM20" s="34">
        <f t="shared" si="0"/>
        <v>7849321.9476603549</v>
      </c>
      <c r="AN20" s="34">
        <f t="shared" si="1"/>
        <v>3155886.2473286125</v>
      </c>
    </row>
    <row r="21" spans="1:40" ht="24.9" customHeight="1">
      <c r="A21" s="20">
        <v>16</v>
      </c>
      <c r="B21" s="30" t="s">
        <v>39</v>
      </c>
      <c r="C21" s="32">
        <v>3493.8709819999999</v>
      </c>
      <c r="D21" s="32">
        <v>3493.8709819999999</v>
      </c>
      <c r="E21" s="32">
        <v>0</v>
      </c>
      <c r="F21" s="32">
        <v>0</v>
      </c>
      <c r="G21" s="32">
        <v>28212.934447999934</v>
      </c>
      <c r="H21" s="32">
        <v>28212.934447999934</v>
      </c>
      <c r="I21" s="32">
        <v>0</v>
      </c>
      <c r="J21" s="32">
        <v>0</v>
      </c>
      <c r="K21" s="32">
        <v>3796316.6418120316</v>
      </c>
      <c r="L21" s="32">
        <v>3792331.580511447</v>
      </c>
      <c r="M21" s="32">
        <v>2476346.8969778996</v>
      </c>
      <c r="N21" s="32">
        <v>2476346.8969778996</v>
      </c>
      <c r="O21" s="32">
        <v>0</v>
      </c>
      <c r="P21" s="32">
        <v>0</v>
      </c>
      <c r="Q21" s="32">
        <v>0</v>
      </c>
      <c r="R21" s="32">
        <v>0</v>
      </c>
      <c r="S21" s="32">
        <v>0</v>
      </c>
      <c r="T21" s="32">
        <v>0</v>
      </c>
      <c r="U21" s="32">
        <v>0</v>
      </c>
      <c r="V21" s="32">
        <v>0</v>
      </c>
      <c r="W21" s="32">
        <v>0</v>
      </c>
      <c r="X21" s="32">
        <v>0</v>
      </c>
      <c r="Y21" s="32">
        <v>0</v>
      </c>
      <c r="Z21" s="32">
        <v>0</v>
      </c>
      <c r="AA21" s="32">
        <v>265.83871299999998</v>
      </c>
      <c r="AB21" s="32">
        <v>265.83871299999998</v>
      </c>
      <c r="AC21" s="32">
        <v>0</v>
      </c>
      <c r="AD21" s="32">
        <v>0</v>
      </c>
      <c r="AE21" s="32">
        <v>0</v>
      </c>
      <c r="AF21" s="32">
        <v>0</v>
      </c>
      <c r="AG21" s="32">
        <v>477.580647</v>
      </c>
      <c r="AH21" s="32">
        <v>477.580647</v>
      </c>
      <c r="AI21" s="32">
        <v>0</v>
      </c>
      <c r="AJ21" s="32">
        <v>0</v>
      </c>
      <c r="AK21" s="32">
        <v>0</v>
      </c>
      <c r="AL21" s="32">
        <v>0</v>
      </c>
      <c r="AM21" s="34">
        <f t="shared" si="0"/>
        <v>6305113.7635799302</v>
      </c>
      <c r="AN21" s="34">
        <f t="shared" si="1"/>
        <v>6301128.7022793461</v>
      </c>
    </row>
    <row r="22" spans="1:40" ht="24.9" customHeight="1">
      <c r="A22" s="20">
        <v>17</v>
      </c>
      <c r="B22" s="30" t="s">
        <v>94</v>
      </c>
      <c r="C22" s="32">
        <v>0</v>
      </c>
      <c r="D22" s="32">
        <v>0</v>
      </c>
      <c r="E22" s="32">
        <v>949.09362938431423</v>
      </c>
      <c r="F22" s="32">
        <v>949.09362938431423</v>
      </c>
      <c r="G22" s="32">
        <v>164.26131791301742</v>
      </c>
      <c r="H22" s="32">
        <v>164.26131791301742</v>
      </c>
      <c r="I22" s="32">
        <v>0</v>
      </c>
      <c r="J22" s="32">
        <v>0</v>
      </c>
      <c r="K22" s="32">
        <v>843456.53731232381</v>
      </c>
      <c r="L22" s="32">
        <v>843456.53731232381</v>
      </c>
      <c r="M22" s="32">
        <v>2249124.2366952421</v>
      </c>
      <c r="N22" s="32">
        <v>2249124.2366952421</v>
      </c>
      <c r="O22" s="32">
        <v>0</v>
      </c>
      <c r="P22" s="32">
        <v>0</v>
      </c>
      <c r="Q22" s="32">
        <v>0</v>
      </c>
      <c r="R22" s="32">
        <v>0</v>
      </c>
      <c r="S22" s="32">
        <v>0</v>
      </c>
      <c r="T22" s="32">
        <v>0</v>
      </c>
      <c r="U22" s="32">
        <v>0</v>
      </c>
      <c r="V22" s="32">
        <v>0</v>
      </c>
      <c r="W22" s="32">
        <v>0</v>
      </c>
      <c r="X22" s="32">
        <v>0</v>
      </c>
      <c r="Y22" s="32">
        <v>0</v>
      </c>
      <c r="Z22" s="32">
        <v>0</v>
      </c>
      <c r="AA22" s="32">
        <v>286.03143835616436</v>
      </c>
      <c r="AB22" s="32">
        <v>286.03143835616436</v>
      </c>
      <c r="AC22" s="32">
        <v>0</v>
      </c>
      <c r="AD22" s="32">
        <v>0</v>
      </c>
      <c r="AE22" s="32">
        <v>147467.452330072</v>
      </c>
      <c r="AF22" s="32">
        <v>147467.452330072</v>
      </c>
      <c r="AG22" s="32">
        <v>0</v>
      </c>
      <c r="AH22" s="32">
        <v>0</v>
      </c>
      <c r="AI22" s="32">
        <v>3879.148738678045</v>
      </c>
      <c r="AJ22" s="32">
        <v>3879.148738678045</v>
      </c>
      <c r="AK22" s="32">
        <v>0</v>
      </c>
      <c r="AL22" s="32">
        <v>0</v>
      </c>
      <c r="AM22" s="34">
        <f t="shared" si="0"/>
        <v>3245326.7614619695</v>
      </c>
      <c r="AN22" s="34">
        <f t="shared" si="1"/>
        <v>3245326.7614619695</v>
      </c>
    </row>
    <row r="23" spans="1:40" ht="13.8">
      <c r="A23" s="13"/>
      <c r="B23" s="6" t="s">
        <v>22</v>
      </c>
      <c r="C23" s="35">
        <f t="shared" ref="C23:AN23" si="2">SUM(C6:C22)</f>
        <v>44199900.381086729</v>
      </c>
      <c r="D23" s="35">
        <f t="shared" si="2"/>
        <v>38947707.909649238</v>
      </c>
      <c r="E23" s="35">
        <f t="shared" si="2"/>
        <v>8232205.2153582945</v>
      </c>
      <c r="F23" s="35">
        <f t="shared" si="2"/>
        <v>8199497.9135832675</v>
      </c>
      <c r="G23" s="35">
        <f t="shared" si="2"/>
        <v>8928635.9678985626</v>
      </c>
      <c r="H23" s="35">
        <f t="shared" si="2"/>
        <v>7883080.0088746306</v>
      </c>
      <c r="I23" s="35">
        <f t="shared" si="2"/>
        <v>218318456.23135135</v>
      </c>
      <c r="J23" s="35">
        <f t="shared" si="2"/>
        <v>216446162.663506</v>
      </c>
      <c r="K23" s="35">
        <f t="shared" si="2"/>
        <v>92993302.262018859</v>
      </c>
      <c r="L23" s="35">
        <f t="shared" si="2"/>
        <v>71968778.394309521</v>
      </c>
      <c r="M23" s="35">
        <f t="shared" si="2"/>
        <v>52111608.086358815</v>
      </c>
      <c r="N23" s="35">
        <f t="shared" si="2"/>
        <v>47238625.251860887</v>
      </c>
      <c r="O23" s="35">
        <f t="shared" si="2"/>
        <v>299377.53545789293</v>
      </c>
      <c r="P23" s="35">
        <f t="shared" si="2"/>
        <v>-13716.099882887385</v>
      </c>
      <c r="Q23" s="35">
        <f t="shared" si="2"/>
        <v>6153369.7014280707</v>
      </c>
      <c r="R23" s="35">
        <f t="shared" si="2"/>
        <v>211717.70781490186</v>
      </c>
      <c r="S23" s="35">
        <f t="shared" si="2"/>
        <v>5874463.6216941178</v>
      </c>
      <c r="T23" s="35">
        <f t="shared" si="2"/>
        <v>901565.97632012854</v>
      </c>
      <c r="U23" s="35">
        <f t="shared" si="2"/>
        <v>299970.01761825115</v>
      </c>
      <c r="V23" s="35">
        <f t="shared" si="2"/>
        <v>141239.6922932544</v>
      </c>
      <c r="W23" s="35">
        <f t="shared" si="2"/>
        <v>67230</v>
      </c>
      <c r="X23" s="35">
        <f t="shared" si="2"/>
        <v>33734.832055262712</v>
      </c>
      <c r="Y23" s="35">
        <f t="shared" si="2"/>
        <v>9636995.9176586419</v>
      </c>
      <c r="Z23" s="35">
        <f t="shared" si="2"/>
        <v>6127955.9523885716</v>
      </c>
      <c r="AA23" s="35">
        <f t="shared" si="2"/>
        <v>84648865.330311775</v>
      </c>
      <c r="AB23" s="35">
        <f t="shared" si="2"/>
        <v>33488830.399053555</v>
      </c>
      <c r="AC23" s="35">
        <f t="shared" si="2"/>
        <v>5394302.0489608105</v>
      </c>
      <c r="AD23" s="35">
        <f t="shared" si="2"/>
        <v>1894250.9674908223</v>
      </c>
      <c r="AE23" s="35">
        <f t="shared" si="2"/>
        <v>10208929.321909593</v>
      </c>
      <c r="AF23" s="35">
        <f t="shared" si="2"/>
        <v>4211638.4156636875</v>
      </c>
      <c r="AG23" s="35">
        <f t="shared" si="2"/>
        <v>571881.75002050039</v>
      </c>
      <c r="AH23" s="35">
        <f t="shared" si="2"/>
        <v>571881.7600205004</v>
      </c>
      <c r="AI23" s="35">
        <f t="shared" si="2"/>
        <v>23458618.555529483</v>
      </c>
      <c r="AJ23" s="35">
        <f t="shared" si="2"/>
        <v>10893419.823827866</v>
      </c>
      <c r="AK23" s="35">
        <f t="shared" si="2"/>
        <v>0</v>
      </c>
      <c r="AL23" s="35">
        <f t="shared" si="2"/>
        <v>0</v>
      </c>
      <c r="AM23" s="35">
        <f t="shared" si="2"/>
        <v>571398111.94466174</v>
      </c>
      <c r="AN23" s="35">
        <f t="shared" si="2"/>
        <v>449146371.56882924</v>
      </c>
    </row>
    <row r="24" spans="1:40" ht="13.8">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c r="AM25" s="51"/>
      <c r="AN25" s="51"/>
    </row>
    <row r="26" spans="1:40" s="73" customFormat="1" ht="14.4">
      <c r="B26" s="74" t="s">
        <v>49</v>
      </c>
      <c r="AM26" s="75"/>
      <c r="AN26" s="75"/>
    </row>
    <row r="27" spans="1:40" s="73" customFormat="1" ht="12.75" customHeight="1">
      <c r="B27" s="111" t="s">
        <v>55</v>
      </c>
      <c r="C27" s="111"/>
      <c r="D27" s="111"/>
      <c r="E27" s="111"/>
      <c r="F27" s="111"/>
      <c r="G27" s="111"/>
      <c r="H27" s="111"/>
      <c r="I27" s="111"/>
      <c r="J27" s="111"/>
      <c r="K27" s="111"/>
      <c r="L27" s="111"/>
      <c r="M27" s="111"/>
      <c r="N27" s="111"/>
      <c r="AM27" s="75"/>
      <c r="AN27" s="75"/>
    </row>
    <row r="28" spans="1:40" s="73" customFormat="1" ht="14.4">
      <c r="B28" s="111"/>
      <c r="C28" s="111"/>
      <c r="D28" s="111"/>
      <c r="E28" s="111"/>
      <c r="F28" s="111"/>
      <c r="G28" s="111"/>
      <c r="H28" s="111"/>
      <c r="I28" s="111"/>
      <c r="J28" s="111"/>
      <c r="K28" s="111"/>
      <c r="L28" s="111"/>
      <c r="M28" s="111"/>
      <c r="N28" s="111"/>
      <c r="AM28" s="75"/>
      <c r="AN28" s="75"/>
    </row>
    <row r="29" spans="1:40" s="73" customFormat="1" ht="14.4">
      <c r="B29" s="80" t="s">
        <v>56</v>
      </c>
    </row>
    <row r="30" spans="1:40" s="73" customFormat="1" ht="14.4">
      <c r="B30" s="80" t="s">
        <v>57</v>
      </c>
      <c r="AM30" s="75"/>
      <c r="AN30" s="75"/>
    </row>
    <row r="32" spans="1:40">
      <c r="AM32" s="16"/>
      <c r="AN32" s="16"/>
    </row>
  </sheetData>
  <sortState ref="B7:AN22">
    <sortCondition descending="1" ref="AM6:AM22"/>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7:N28"/>
    <mergeCell ref="G4:H4"/>
    <mergeCell ref="I4:J4"/>
    <mergeCell ref="S4:T4"/>
    <mergeCell ref="O4:P4"/>
    <mergeCell ref="Q4:R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EX33"/>
  <sheetViews>
    <sheetView zoomScale="85" zoomScaleNormal="85" workbookViewId="0">
      <pane xSplit="2" ySplit="7" topLeftCell="C8" activePane="bottomRight" state="frozen"/>
      <selection pane="topRight" activeCell="C1" sqref="C1"/>
      <selection pane="bottomLeft" activeCell="A6" sqref="A6"/>
      <selection pane="bottomRight" activeCell="B5" sqref="B5:B7"/>
    </sheetView>
  </sheetViews>
  <sheetFormatPr defaultColWidth="9.109375" defaultRowHeight="13.2" outlineLevelCol="1"/>
  <cols>
    <col min="1" max="1" width="5.88671875" style="12" customWidth="1"/>
    <col min="2" max="2" width="49.5546875" style="12" customWidth="1"/>
    <col min="3" max="5" width="12.6640625" style="12" customWidth="1" outlineLevel="1"/>
    <col min="6" max="6" width="15.109375" style="12" customWidth="1"/>
    <col min="7" max="9" width="12.6640625" style="12" customWidth="1" outlineLevel="1"/>
    <col min="10" max="10" width="12.6640625" style="12" customWidth="1"/>
    <col min="11" max="13" width="12.6640625" style="12" customWidth="1" outlineLevel="1"/>
    <col min="14" max="14" width="15.109375" style="12" customWidth="1"/>
    <col min="15" max="17" width="12.6640625" style="12" customWidth="1" outlineLevel="1"/>
    <col min="18" max="18" width="12.6640625" style="12" customWidth="1"/>
    <col min="19" max="21" width="12.6640625" style="12" customWidth="1" outlineLevel="1"/>
    <col min="22" max="22" width="15.109375" style="12" customWidth="1"/>
    <col min="23" max="25" width="12.6640625" style="12" customWidth="1" outlineLevel="1"/>
    <col min="26" max="26" width="12.6640625" style="12" customWidth="1"/>
    <col min="27" max="29" width="12.6640625" style="12" customWidth="1" outlineLevel="1"/>
    <col min="30" max="30" width="15.109375" style="12" customWidth="1"/>
    <col min="31" max="33" width="12.6640625" style="12" customWidth="1" outlineLevel="1"/>
    <col min="34" max="34" width="12.6640625" style="12" customWidth="1"/>
    <col min="35" max="37" width="12.6640625" style="12" customWidth="1" outlineLevel="1"/>
    <col min="38" max="38" width="15.109375" style="12" customWidth="1"/>
    <col min="39" max="41" width="12.6640625" style="12" customWidth="1" outlineLevel="1"/>
    <col min="42" max="42" width="12.6640625" style="12" customWidth="1"/>
    <col min="43" max="45" width="12.6640625" style="12" customWidth="1" outlineLevel="1"/>
    <col min="46" max="46" width="15.109375" style="12" customWidth="1"/>
    <col min="47" max="49" width="12.6640625" style="12" customWidth="1" outlineLevel="1"/>
    <col min="50" max="50" width="12.6640625" style="12" customWidth="1"/>
    <col min="51" max="53" width="12.6640625" style="12" customWidth="1" outlineLevel="1"/>
    <col min="54" max="54" width="15.109375" style="12" customWidth="1"/>
    <col min="55" max="57" width="12.6640625" style="12" customWidth="1" outlineLevel="1"/>
    <col min="58" max="58" width="12.6640625" style="12" customWidth="1"/>
    <col min="59" max="61" width="12.6640625" style="12" customWidth="1" outlineLevel="1"/>
    <col min="62" max="62" width="15.109375" style="12" customWidth="1"/>
    <col min="63" max="65" width="12.6640625" style="12" customWidth="1" outlineLevel="1"/>
    <col min="66" max="66" width="12.6640625" style="12" customWidth="1"/>
    <col min="67" max="69" width="12.6640625" style="12" customWidth="1" outlineLevel="1"/>
    <col min="70" max="70" width="15.109375" style="12" customWidth="1"/>
    <col min="71" max="73" width="12.6640625" style="12" customWidth="1" outlineLevel="1"/>
    <col min="74" max="74" width="12.6640625" style="12" customWidth="1"/>
    <col min="75" max="77" width="12.6640625" style="12" customWidth="1" outlineLevel="1"/>
    <col min="78" max="78" width="15.109375" style="12" customWidth="1"/>
    <col min="79" max="81" width="12.6640625" style="12" customWidth="1" outlineLevel="1"/>
    <col min="82" max="82" width="12.6640625" style="12" customWidth="1"/>
    <col min="83" max="85" width="12.6640625" style="12" customWidth="1" outlineLevel="1"/>
    <col min="86" max="86" width="15.109375" style="12" customWidth="1"/>
    <col min="87" max="89" width="12.6640625" style="12" customWidth="1" outlineLevel="1"/>
    <col min="90" max="90" width="12.6640625" style="12" customWidth="1"/>
    <col min="91" max="93" width="12.6640625" style="12" customWidth="1" outlineLevel="1"/>
    <col min="94" max="94" width="15.109375" style="12" customWidth="1"/>
    <col min="95" max="97" width="12.6640625" style="12" customWidth="1" outlineLevel="1"/>
    <col min="98" max="98" width="12.6640625" style="12" customWidth="1"/>
    <col min="99" max="101" width="12.6640625" style="12" customWidth="1" outlineLevel="1"/>
    <col min="102" max="102" width="15.109375" style="12" customWidth="1"/>
    <col min="103" max="105" width="12.6640625" style="12" customWidth="1" outlineLevel="1"/>
    <col min="106" max="106" width="12.6640625" style="12" customWidth="1"/>
    <col min="107" max="109" width="12.6640625" style="12" customWidth="1" outlineLevel="1"/>
    <col min="110" max="110" width="15.109375" style="12" customWidth="1"/>
    <col min="111" max="113" width="12.6640625" style="12" customWidth="1" outlineLevel="1"/>
    <col min="114" max="114" width="12.6640625" style="12" customWidth="1"/>
    <col min="115" max="117" width="12.6640625" style="12" customWidth="1" outlineLevel="1"/>
    <col min="118" max="118" width="15.109375" style="12" customWidth="1"/>
    <col min="119" max="121" width="12.6640625" style="12" customWidth="1" outlineLevel="1"/>
    <col min="122" max="122" width="12.6640625" style="12" customWidth="1"/>
    <col min="123" max="125" width="12.6640625" style="12" customWidth="1" outlineLevel="1"/>
    <col min="126" max="126" width="15.109375" style="12" customWidth="1"/>
    <col min="127" max="129" width="12.6640625" style="12" customWidth="1" outlineLevel="1"/>
    <col min="130" max="130" width="12.6640625" style="12" customWidth="1"/>
    <col min="131" max="133" width="12.6640625" style="12" customWidth="1" outlineLevel="1"/>
    <col min="134" max="134" width="15.109375" style="12" customWidth="1"/>
    <col min="135" max="137" width="12.6640625" style="12" customWidth="1" outlineLevel="1"/>
    <col min="138" max="138" width="12.6640625" style="12" customWidth="1"/>
    <col min="139" max="141" width="12.6640625" style="12" customWidth="1" outlineLevel="1"/>
    <col min="142" max="142" width="15.109375" style="12" customWidth="1"/>
    <col min="143" max="145" width="12.6640625" style="12" customWidth="1" outlineLevel="1"/>
    <col min="146" max="146" width="12.6640625" style="12" customWidth="1"/>
    <col min="147" max="149" width="12.6640625" style="12" customWidth="1" outlineLevel="1"/>
    <col min="150" max="150" width="15.109375" style="12" customWidth="1"/>
    <col min="151" max="153" width="12.6640625" style="12" customWidth="1" outlineLevel="1"/>
    <col min="154" max="154" width="12.6640625" style="12" customWidth="1"/>
    <col min="155" max="16384" width="9.109375" style="12"/>
  </cols>
  <sheetData>
    <row r="1" spans="1:154" s="73" customFormat="1" ht="20.25" customHeight="1">
      <c r="A1" s="70" t="s">
        <v>58</v>
      </c>
      <c r="B1" s="74"/>
      <c r="C1" s="74"/>
      <c r="D1" s="74"/>
      <c r="E1" s="74"/>
      <c r="F1" s="74"/>
      <c r="G1" s="74"/>
      <c r="H1" s="74"/>
      <c r="I1" s="74"/>
      <c r="J1" s="74"/>
      <c r="K1" s="74"/>
      <c r="L1" s="81"/>
    </row>
    <row r="2" spans="1:154" s="73" customFormat="1" ht="20.25" customHeight="1">
      <c r="A2" s="70" t="str">
        <f>'Number of Policies'!A2</f>
        <v>Reporting period: 1 January 2019 - 31 December 2019</v>
      </c>
      <c r="B2" s="74"/>
      <c r="C2" s="74"/>
      <c r="D2" s="74"/>
      <c r="E2" s="74"/>
      <c r="F2" s="74"/>
      <c r="G2" s="74"/>
      <c r="H2" s="74"/>
      <c r="I2" s="74"/>
      <c r="J2" s="74"/>
      <c r="K2" s="74"/>
      <c r="L2" s="81"/>
    </row>
    <row r="3" spans="1:154" s="73" customFormat="1" ht="14.4">
      <c r="A3" s="61" t="s">
        <v>2</v>
      </c>
      <c r="B3" s="74"/>
      <c r="C3" s="74"/>
      <c r="D3" s="74"/>
      <c r="E3" s="74"/>
      <c r="F3" s="74"/>
      <c r="G3" s="74"/>
      <c r="H3" s="74"/>
      <c r="I3" s="74"/>
      <c r="J3" s="74"/>
      <c r="K3" s="74"/>
      <c r="L3" s="81"/>
    </row>
    <row r="4" spans="1:154" s="73" customFormat="1" ht="9" customHeight="1">
      <c r="A4" s="8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154" s="61" customFormat="1" ht="64.5" customHeight="1">
      <c r="A5" s="106" t="s">
        <v>0</v>
      </c>
      <c r="B5" s="106" t="s">
        <v>3</v>
      </c>
      <c r="C5" s="103" t="s">
        <v>4</v>
      </c>
      <c r="D5" s="104"/>
      <c r="E5" s="104"/>
      <c r="F5" s="104"/>
      <c r="G5" s="104"/>
      <c r="H5" s="104"/>
      <c r="I5" s="104"/>
      <c r="J5" s="105"/>
      <c r="K5" s="103" t="s">
        <v>5</v>
      </c>
      <c r="L5" s="104"/>
      <c r="M5" s="104"/>
      <c r="N5" s="104"/>
      <c r="O5" s="104"/>
      <c r="P5" s="104"/>
      <c r="Q5" s="104"/>
      <c r="R5" s="105"/>
      <c r="S5" s="103" t="s">
        <v>6</v>
      </c>
      <c r="T5" s="104"/>
      <c r="U5" s="104"/>
      <c r="V5" s="104"/>
      <c r="W5" s="104"/>
      <c r="X5" s="104"/>
      <c r="Y5" s="104"/>
      <c r="Z5" s="105"/>
      <c r="AA5" s="103" t="s">
        <v>7</v>
      </c>
      <c r="AB5" s="104"/>
      <c r="AC5" s="104"/>
      <c r="AD5" s="104"/>
      <c r="AE5" s="104"/>
      <c r="AF5" s="104"/>
      <c r="AG5" s="104"/>
      <c r="AH5" s="105"/>
      <c r="AI5" s="103" t="s">
        <v>8</v>
      </c>
      <c r="AJ5" s="104"/>
      <c r="AK5" s="104"/>
      <c r="AL5" s="104"/>
      <c r="AM5" s="104"/>
      <c r="AN5" s="104"/>
      <c r="AO5" s="104"/>
      <c r="AP5" s="105"/>
      <c r="AQ5" s="103" t="s">
        <v>9</v>
      </c>
      <c r="AR5" s="104"/>
      <c r="AS5" s="104"/>
      <c r="AT5" s="104"/>
      <c r="AU5" s="104"/>
      <c r="AV5" s="104"/>
      <c r="AW5" s="104"/>
      <c r="AX5" s="105"/>
      <c r="AY5" s="103" t="s">
        <v>10</v>
      </c>
      <c r="AZ5" s="104"/>
      <c r="BA5" s="104"/>
      <c r="BB5" s="104"/>
      <c r="BC5" s="104"/>
      <c r="BD5" s="104"/>
      <c r="BE5" s="104"/>
      <c r="BF5" s="105"/>
      <c r="BG5" s="103" t="s">
        <v>11</v>
      </c>
      <c r="BH5" s="104"/>
      <c r="BI5" s="104"/>
      <c r="BJ5" s="104"/>
      <c r="BK5" s="104"/>
      <c r="BL5" s="104"/>
      <c r="BM5" s="104"/>
      <c r="BN5" s="105"/>
      <c r="BO5" s="103" t="s">
        <v>12</v>
      </c>
      <c r="BP5" s="104"/>
      <c r="BQ5" s="104"/>
      <c r="BR5" s="104"/>
      <c r="BS5" s="104"/>
      <c r="BT5" s="104"/>
      <c r="BU5" s="104"/>
      <c r="BV5" s="105"/>
      <c r="BW5" s="103" t="s">
        <v>13</v>
      </c>
      <c r="BX5" s="104"/>
      <c r="BY5" s="104"/>
      <c r="BZ5" s="104"/>
      <c r="CA5" s="104"/>
      <c r="CB5" s="104"/>
      <c r="CC5" s="104"/>
      <c r="CD5" s="105"/>
      <c r="CE5" s="103" t="s">
        <v>14</v>
      </c>
      <c r="CF5" s="104"/>
      <c r="CG5" s="104"/>
      <c r="CH5" s="104"/>
      <c r="CI5" s="104"/>
      <c r="CJ5" s="104"/>
      <c r="CK5" s="104"/>
      <c r="CL5" s="105"/>
      <c r="CM5" s="103" t="s">
        <v>15</v>
      </c>
      <c r="CN5" s="104"/>
      <c r="CO5" s="104"/>
      <c r="CP5" s="104"/>
      <c r="CQ5" s="104"/>
      <c r="CR5" s="104"/>
      <c r="CS5" s="104"/>
      <c r="CT5" s="105"/>
      <c r="CU5" s="103" t="s">
        <v>16</v>
      </c>
      <c r="CV5" s="104"/>
      <c r="CW5" s="104"/>
      <c r="CX5" s="104"/>
      <c r="CY5" s="104"/>
      <c r="CZ5" s="104"/>
      <c r="DA5" s="104"/>
      <c r="DB5" s="105"/>
      <c r="DC5" s="103" t="s">
        <v>17</v>
      </c>
      <c r="DD5" s="104"/>
      <c r="DE5" s="104"/>
      <c r="DF5" s="104"/>
      <c r="DG5" s="104"/>
      <c r="DH5" s="104"/>
      <c r="DI5" s="104"/>
      <c r="DJ5" s="105"/>
      <c r="DK5" s="103" t="s">
        <v>18</v>
      </c>
      <c r="DL5" s="104"/>
      <c r="DM5" s="104"/>
      <c r="DN5" s="104"/>
      <c r="DO5" s="104"/>
      <c r="DP5" s="104"/>
      <c r="DQ5" s="104"/>
      <c r="DR5" s="105"/>
      <c r="DS5" s="103" t="s">
        <v>19</v>
      </c>
      <c r="DT5" s="104"/>
      <c r="DU5" s="104"/>
      <c r="DV5" s="104"/>
      <c r="DW5" s="104"/>
      <c r="DX5" s="104"/>
      <c r="DY5" s="104"/>
      <c r="DZ5" s="105"/>
      <c r="EA5" s="103" t="s">
        <v>20</v>
      </c>
      <c r="EB5" s="104"/>
      <c r="EC5" s="104"/>
      <c r="ED5" s="104"/>
      <c r="EE5" s="104"/>
      <c r="EF5" s="104"/>
      <c r="EG5" s="104"/>
      <c r="EH5" s="105"/>
      <c r="EI5" s="103" t="s">
        <v>21</v>
      </c>
      <c r="EJ5" s="104"/>
      <c r="EK5" s="104"/>
      <c r="EL5" s="104"/>
      <c r="EM5" s="104"/>
      <c r="EN5" s="104"/>
      <c r="EO5" s="104"/>
      <c r="EP5" s="105"/>
      <c r="EQ5" s="103" t="s">
        <v>22</v>
      </c>
      <c r="ER5" s="104"/>
      <c r="ES5" s="104"/>
      <c r="ET5" s="104"/>
      <c r="EU5" s="104"/>
      <c r="EV5" s="104"/>
      <c r="EW5" s="104"/>
      <c r="EX5" s="105"/>
    </row>
    <row r="6" spans="1:154" s="61" customFormat="1" ht="42" customHeight="1">
      <c r="A6" s="107"/>
      <c r="B6" s="107"/>
      <c r="C6" s="100" t="s">
        <v>59</v>
      </c>
      <c r="D6" s="101"/>
      <c r="E6" s="101"/>
      <c r="F6" s="102"/>
      <c r="G6" s="100" t="s">
        <v>60</v>
      </c>
      <c r="H6" s="101"/>
      <c r="I6" s="101"/>
      <c r="J6" s="102"/>
      <c r="K6" s="100" t="s">
        <v>59</v>
      </c>
      <c r="L6" s="101"/>
      <c r="M6" s="101"/>
      <c r="N6" s="102"/>
      <c r="O6" s="100" t="s">
        <v>60</v>
      </c>
      <c r="P6" s="101"/>
      <c r="Q6" s="101"/>
      <c r="R6" s="102"/>
      <c r="S6" s="100" t="s">
        <v>59</v>
      </c>
      <c r="T6" s="101"/>
      <c r="U6" s="101"/>
      <c r="V6" s="102"/>
      <c r="W6" s="100" t="s">
        <v>60</v>
      </c>
      <c r="X6" s="101"/>
      <c r="Y6" s="101"/>
      <c r="Z6" s="102"/>
      <c r="AA6" s="100" t="s">
        <v>59</v>
      </c>
      <c r="AB6" s="101"/>
      <c r="AC6" s="101"/>
      <c r="AD6" s="102"/>
      <c r="AE6" s="100" t="s">
        <v>60</v>
      </c>
      <c r="AF6" s="101"/>
      <c r="AG6" s="101"/>
      <c r="AH6" s="102"/>
      <c r="AI6" s="100" t="s">
        <v>59</v>
      </c>
      <c r="AJ6" s="101"/>
      <c r="AK6" s="101"/>
      <c r="AL6" s="102"/>
      <c r="AM6" s="100" t="s">
        <v>60</v>
      </c>
      <c r="AN6" s="101"/>
      <c r="AO6" s="101"/>
      <c r="AP6" s="102"/>
      <c r="AQ6" s="100" t="s">
        <v>59</v>
      </c>
      <c r="AR6" s="101"/>
      <c r="AS6" s="101"/>
      <c r="AT6" s="102"/>
      <c r="AU6" s="100" t="s">
        <v>60</v>
      </c>
      <c r="AV6" s="101"/>
      <c r="AW6" s="101"/>
      <c r="AX6" s="102"/>
      <c r="AY6" s="100" t="s">
        <v>59</v>
      </c>
      <c r="AZ6" s="101"/>
      <c r="BA6" s="101"/>
      <c r="BB6" s="102"/>
      <c r="BC6" s="100" t="s">
        <v>60</v>
      </c>
      <c r="BD6" s="101"/>
      <c r="BE6" s="101"/>
      <c r="BF6" s="102"/>
      <c r="BG6" s="100" t="s">
        <v>59</v>
      </c>
      <c r="BH6" s="101"/>
      <c r="BI6" s="101"/>
      <c r="BJ6" s="102"/>
      <c r="BK6" s="100" t="s">
        <v>60</v>
      </c>
      <c r="BL6" s="101"/>
      <c r="BM6" s="101"/>
      <c r="BN6" s="102"/>
      <c r="BO6" s="100" t="s">
        <v>59</v>
      </c>
      <c r="BP6" s="101"/>
      <c r="BQ6" s="101"/>
      <c r="BR6" s="102"/>
      <c r="BS6" s="100" t="s">
        <v>60</v>
      </c>
      <c r="BT6" s="101"/>
      <c r="BU6" s="101"/>
      <c r="BV6" s="102"/>
      <c r="BW6" s="100" t="s">
        <v>59</v>
      </c>
      <c r="BX6" s="101"/>
      <c r="BY6" s="101"/>
      <c r="BZ6" s="102"/>
      <c r="CA6" s="100" t="s">
        <v>60</v>
      </c>
      <c r="CB6" s="101"/>
      <c r="CC6" s="101"/>
      <c r="CD6" s="102"/>
      <c r="CE6" s="100" t="s">
        <v>59</v>
      </c>
      <c r="CF6" s="101"/>
      <c r="CG6" s="101"/>
      <c r="CH6" s="102"/>
      <c r="CI6" s="100" t="s">
        <v>60</v>
      </c>
      <c r="CJ6" s="101"/>
      <c r="CK6" s="101"/>
      <c r="CL6" s="102"/>
      <c r="CM6" s="100" t="s">
        <v>59</v>
      </c>
      <c r="CN6" s="101"/>
      <c r="CO6" s="101"/>
      <c r="CP6" s="102"/>
      <c r="CQ6" s="100" t="s">
        <v>60</v>
      </c>
      <c r="CR6" s="101"/>
      <c r="CS6" s="101"/>
      <c r="CT6" s="102"/>
      <c r="CU6" s="100" t="s">
        <v>59</v>
      </c>
      <c r="CV6" s="101"/>
      <c r="CW6" s="101"/>
      <c r="CX6" s="102"/>
      <c r="CY6" s="100" t="s">
        <v>60</v>
      </c>
      <c r="CZ6" s="101"/>
      <c r="DA6" s="101"/>
      <c r="DB6" s="102"/>
      <c r="DC6" s="100" t="s">
        <v>59</v>
      </c>
      <c r="DD6" s="101"/>
      <c r="DE6" s="101"/>
      <c r="DF6" s="102"/>
      <c r="DG6" s="100" t="s">
        <v>60</v>
      </c>
      <c r="DH6" s="101"/>
      <c r="DI6" s="101"/>
      <c r="DJ6" s="102"/>
      <c r="DK6" s="100" t="s">
        <v>59</v>
      </c>
      <c r="DL6" s="101"/>
      <c r="DM6" s="101"/>
      <c r="DN6" s="102"/>
      <c r="DO6" s="100" t="s">
        <v>60</v>
      </c>
      <c r="DP6" s="101"/>
      <c r="DQ6" s="101"/>
      <c r="DR6" s="102"/>
      <c r="DS6" s="100" t="s">
        <v>59</v>
      </c>
      <c r="DT6" s="101"/>
      <c r="DU6" s="101"/>
      <c r="DV6" s="102"/>
      <c r="DW6" s="100" t="s">
        <v>60</v>
      </c>
      <c r="DX6" s="101"/>
      <c r="DY6" s="101"/>
      <c r="DZ6" s="102"/>
      <c r="EA6" s="100" t="s">
        <v>59</v>
      </c>
      <c r="EB6" s="101"/>
      <c r="EC6" s="101"/>
      <c r="ED6" s="102"/>
      <c r="EE6" s="100" t="s">
        <v>60</v>
      </c>
      <c r="EF6" s="101"/>
      <c r="EG6" s="101"/>
      <c r="EH6" s="102"/>
      <c r="EI6" s="100" t="s">
        <v>59</v>
      </c>
      <c r="EJ6" s="101"/>
      <c r="EK6" s="101"/>
      <c r="EL6" s="102"/>
      <c r="EM6" s="100" t="s">
        <v>60</v>
      </c>
      <c r="EN6" s="101"/>
      <c r="EO6" s="101"/>
      <c r="EP6" s="102"/>
      <c r="EQ6" s="100" t="s">
        <v>59</v>
      </c>
      <c r="ER6" s="101"/>
      <c r="ES6" s="101"/>
      <c r="ET6" s="102"/>
      <c r="EU6" s="100" t="s">
        <v>60</v>
      </c>
      <c r="EV6" s="101"/>
      <c r="EW6" s="101"/>
      <c r="EX6" s="102"/>
    </row>
    <row r="7" spans="1:154" s="61" customFormat="1" ht="60" customHeight="1">
      <c r="A7" s="108"/>
      <c r="B7" s="108"/>
      <c r="C7" s="64" t="s">
        <v>25</v>
      </c>
      <c r="D7" s="64" t="s">
        <v>26</v>
      </c>
      <c r="E7" s="64" t="s">
        <v>27</v>
      </c>
      <c r="F7" s="64" t="s">
        <v>22</v>
      </c>
      <c r="G7" s="64" t="s">
        <v>25</v>
      </c>
      <c r="H7" s="64" t="s">
        <v>26</v>
      </c>
      <c r="I7" s="64" t="s">
        <v>27</v>
      </c>
      <c r="J7" s="64" t="s">
        <v>22</v>
      </c>
      <c r="K7" s="64" t="s">
        <v>25</v>
      </c>
      <c r="L7" s="64" t="s">
        <v>26</v>
      </c>
      <c r="M7" s="64" t="s">
        <v>27</v>
      </c>
      <c r="N7" s="64" t="s">
        <v>22</v>
      </c>
      <c r="O7" s="64" t="s">
        <v>25</v>
      </c>
      <c r="P7" s="64" t="s">
        <v>26</v>
      </c>
      <c r="Q7" s="64" t="s">
        <v>27</v>
      </c>
      <c r="R7" s="64" t="s">
        <v>22</v>
      </c>
      <c r="S7" s="64" t="s">
        <v>25</v>
      </c>
      <c r="T7" s="64" t="s">
        <v>26</v>
      </c>
      <c r="U7" s="64" t="s">
        <v>27</v>
      </c>
      <c r="V7" s="64" t="s">
        <v>22</v>
      </c>
      <c r="W7" s="64" t="s">
        <v>25</v>
      </c>
      <c r="X7" s="64" t="s">
        <v>26</v>
      </c>
      <c r="Y7" s="64" t="s">
        <v>27</v>
      </c>
      <c r="Z7" s="64" t="s">
        <v>22</v>
      </c>
      <c r="AA7" s="64" t="s">
        <v>25</v>
      </c>
      <c r="AB7" s="64" t="s">
        <v>26</v>
      </c>
      <c r="AC7" s="64" t="s">
        <v>27</v>
      </c>
      <c r="AD7" s="64" t="s">
        <v>22</v>
      </c>
      <c r="AE7" s="64" t="s">
        <v>25</v>
      </c>
      <c r="AF7" s="64" t="s">
        <v>26</v>
      </c>
      <c r="AG7" s="64" t="s">
        <v>27</v>
      </c>
      <c r="AH7" s="64" t="s">
        <v>22</v>
      </c>
      <c r="AI7" s="64" t="s">
        <v>25</v>
      </c>
      <c r="AJ7" s="64" t="s">
        <v>26</v>
      </c>
      <c r="AK7" s="64" t="s">
        <v>27</v>
      </c>
      <c r="AL7" s="64" t="s">
        <v>22</v>
      </c>
      <c r="AM7" s="64" t="s">
        <v>25</v>
      </c>
      <c r="AN7" s="64" t="s">
        <v>26</v>
      </c>
      <c r="AO7" s="64" t="s">
        <v>27</v>
      </c>
      <c r="AP7" s="64" t="s">
        <v>22</v>
      </c>
      <c r="AQ7" s="64" t="s">
        <v>25</v>
      </c>
      <c r="AR7" s="64" t="s">
        <v>26</v>
      </c>
      <c r="AS7" s="64" t="s">
        <v>27</v>
      </c>
      <c r="AT7" s="64" t="s">
        <v>22</v>
      </c>
      <c r="AU7" s="64" t="s">
        <v>25</v>
      </c>
      <c r="AV7" s="64" t="s">
        <v>26</v>
      </c>
      <c r="AW7" s="64" t="s">
        <v>27</v>
      </c>
      <c r="AX7" s="64" t="s">
        <v>22</v>
      </c>
      <c r="AY7" s="64" t="s">
        <v>25</v>
      </c>
      <c r="AZ7" s="64" t="s">
        <v>26</v>
      </c>
      <c r="BA7" s="64" t="s">
        <v>27</v>
      </c>
      <c r="BB7" s="64" t="s">
        <v>22</v>
      </c>
      <c r="BC7" s="64" t="s">
        <v>25</v>
      </c>
      <c r="BD7" s="64" t="s">
        <v>26</v>
      </c>
      <c r="BE7" s="64" t="s">
        <v>27</v>
      </c>
      <c r="BF7" s="64" t="s">
        <v>22</v>
      </c>
      <c r="BG7" s="64" t="s">
        <v>25</v>
      </c>
      <c r="BH7" s="64" t="s">
        <v>26</v>
      </c>
      <c r="BI7" s="64" t="s">
        <v>27</v>
      </c>
      <c r="BJ7" s="64" t="s">
        <v>22</v>
      </c>
      <c r="BK7" s="64" t="s">
        <v>25</v>
      </c>
      <c r="BL7" s="64" t="s">
        <v>26</v>
      </c>
      <c r="BM7" s="64" t="s">
        <v>27</v>
      </c>
      <c r="BN7" s="64" t="s">
        <v>22</v>
      </c>
      <c r="BO7" s="64" t="s">
        <v>25</v>
      </c>
      <c r="BP7" s="64" t="s">
        <v>26</v>
      </c>
      <c r="BQ7" s="64" t="s">
        <v>27</v>
      </c>
      <c r="BR7" s="64" t="s">
        <v>22</v>
      </c>
      <c r="BS7" s="64" t="s">
        <v>25</v>
      </c>
      <c r="BT7" s="64" t="s">
        <v>26</v>
      </c>
      <c r="BU7" s="64" t="s">
        <v>27</v>
      </c>
      <c r="BV7" s="64" t="s">
        <v>22</v>
      </c>
      <c r="BW7" s="64" t="s">
        <v>25</v>
      </c>
      <c r="BX7" s="64" t="s">
        <v>26</v>
      </c>
      <c r="BY7" s="64" t="s">
        <v>27</v>
      </c>
      <c r="BZ7" s="64" t="s">
        <v>22</v>
      </c>
      <c r="CA7" s="64" t="s">
        <v>25</v>
      </c>
      <c r="CB7" s="64" t="s">
        <v>26</v>
      </c>
      <c r="CC7" s="64" t="s">
        <v>27</v>
      </c>
      <c r="CD7" s="64" t="s">
        <v>22</v>
      </c>
      <c r="CE7" s="64" t="s">
        <v>25</v>
      </c>
      <c r="CF7" s="64" t="s">
        <v>26</v>
      </c>
      <c r="CG7" s="64" t="s">
        <v>27</v>
      </c>
      <c r="CH7" s="64" t="s">
        <v>22</v>
      </c>
      <c r="CI7" s="64" t="s">
        <v>25</v>
      </c>
      <c r="CJ7" s="64" t="s">
        <v>26</v>
      </c>
      <c r="CK7" s="64" t="s">
        <v>27</v>
      </c>
      <c r="CL7" s="64" t="s">
        <v>22</v>
      </c>
      <c r="CM7" s="64" t="s">
        <v>25</v>
      </c>
      <c r="CN7" s="64" t="s">
        <v>26</v>
      </c>
      <c r="CO7" s="64" t="s">
        <v>27</v>
      </c>
      <c r="CP7" s="64" t="s">
        <v>22</v>
      </c>
      <c r="CQ7" s="64" t="s">
        <v>25</v>
      </c>
      <c r="CR7" s="64" t="s">
        <v>26</v>
      </c>
      <c r="CS7" s="64" t="s">
        <v>27</v>
      </c>
      <c r="CT7" s="64" t="s">
        <v>22</v>
      </c>
      <c r="CU7" s="64" t="s">
        <v>25</v>
      </c>
      <c r="CV7" s="64" t="s">
        <v>26</v>
      </c>
      <c r="CW7" s="64" t="s">
        <v>27</v>
      </c>
      <c r="CX7" s="64" t="s">
        <v>22</v>
      </c>
      <c r="CY7" s="64" t="s">
        <v>25</v>
      </c>
      <c r="CZ7" s="64" t="s">
        <v>26</v>
      </c>
      <c r="DA7" s="64" t="s">
        <v>27</v>
      </c>
      <c r="DB7" s="64" t="s">
        <v>22</v>
      </c>
      <c r="DC7" s="64" t="s">
        <v>25</v>
      </c>
      <c r="DD7" s="64" t="s">
        <v>26</v>
      </c>
      <c r="DE7" s="64" t="s">
        <v>27</v>
      </c>
      <c r="DF7" s="64" t="s">
        <v>22</v>
      </c>
      <c r="DG7" s="64" t="s">
        <v>25</v>
      </c>
      <c r="DH7" s="64" t="s">
        <v>26</v>
      </c>
      <c r="DI7" s="64" t="s">
        <v>27</v>
      </c>
      <c r="DJ7" s="64" t="s">
        <v>22</v>
      </c>
      <c r="DK7" s="64" t="s">
        <v>25</v>
      </c>
      <c r="DL7" s="64" t="s">
        <v>26</v>
      </c>
      <c r="DM7" s="64" t="s">
        <v>27</v>
      </c>
      <c r="DN7" s="64" t="s">
        <v>22</v>
      </c>
      <c r="DO7" s="64" t="s">
        <v>25</v>
      </c>
      <c r="DP7" s="64" t="s">
        <v>26</v>
      </c>
      <c r="DQ7" s="64" t="s">
        <v>27</v>
      </c>
      <c r="DR7" s="64" t="s">
        <v>22</v>
      </c>
      <c r="DS7" s="64" t="s">
        <v>25</v>
      </c>
      <c r="DT7" s="64" t="s">
        <v>26</v>
      </c>
      <c r="DU7" s="64" t="s">
        <v>27</v>
      </c>
      <c r="DV7" s="64" t="s">
        <v>22</v>
      </c>
      <c r="DW7" s="64" t="s">
        <v>25</v>
      </c>
      <c r="DX7" s="64" t="s">
        <v>26</v>
      </c>
      <c r="DY7" s="64" t="s">
        <v>27</v>
      </c>
      <c r="DZ7" s="64" t="s">
        <v>22</v>
      </c>
      <c r="EA7" s="64" t="s">
        <v>25</v>
      </c>
      <c r="EB7" s="64" t="s">
        <v>26</v>
      </c>
      <c r="EC7" s="64" t="s">
        <v>27</v>
      </c>
      <c r="ED7" s="64" t="s">
        <v>22</v>
      </c>
      <c r="EE7" s="64" t="s">
        <v>25</v>
      </c>
      <c r="EF7" s="64" t="s">
        <v>26</v>
      </c>
      <c r="EG7" s="64" t="s">
        <v>27</v>
      </c>
      <c r="EH7" s="64" t="s">
        <v>22</v>
      </c>
      <c r="EI7" s="64" t="s">
        <v>25</v>
      </c>
      <c r="EJ7" s="64" t="s">
        <v>26</v>
      </c>
      <c r="EK7" s="64" t="s">
        <v>27</v>
      </c>
      <c r="EL7" s="64" t="s">
        <v>22</v>
      </c>
      <c r="EM7" s="64" t="s">
        <v>25</v>
      </c>
      <c r="EN7" s="64" t="s">
        <v>26</v>
      </c>
      <c r="EO7" s="64" t="s">
        <v>27</v>
      </c>
      <c r="EP7" s="64" t="s">
        <v>22</v>
      </c>
      <c r="EQ7" s="64" t="s">
        <v>25</v>
      </c>
      <c r="ER7" s="64" t="s">
        <v>26</v>
      </c>
      <c r="ES7" s="64" t="s">
        <v>27</v>
      </c>
      <c r="ET7" s="64" t="s">
        <v>22</v>
      </c>
      <c r="EU7" s="64" t="s">
        <v>25</v>
      </c>
      <c r="EV7" s="64" t="s">
        <v>26</v>
      </c>
      <c r="EW7" s="64" t="s">
        <v>27</v>
      </c>
      <c r="EX7" s="64" t="s">
        <v>22</v>
      </c>
    </row>
    <row r="8" spans="1:154" s="10" customFormat="1" ht="24.9" customHeight="1">
      <c r="A8" s="20">
        <v>1</v>
      </c>
      <c r="B8" s="31" t="s">
        <v>36</v>
      </c>
      <c r="C8" s="32">
        <v>9000</v>
      </c>
      <c r="D8" s="32">
        <v>60729</v>
      </c>
      <c r="E8" s="32">
        <v>38000</v>
      </c>
      <c r="F8" s="32">
        <v>107729</v>
      </c>
      <c r="G8" s="32">
        <v>9000</v>
      </c>
      <c r="H8" s="32">
        <v>60729</v>
      </c>
      <c r="I8" s="32">
        <v>38000</v>
      </c>
      <c r="J8" s="32">
        <v>107729</v>
      </c>
      <c r="K8" s="32">
        <v>0</v>
      </c>
      <c r="L8" s="32">
        <v>22514</v>
      </c>
      <c r="M8" s="32">
        <v>0</v>
      </c>
      <c r="N8" s="32">
        <v>22514</v>
      </c>
      <c r="O8" s="32">
        <v>0</v>
      </c>
      <c r="P8" s="32">
        <v>22514</v>
      </c>
      <c r="Q8" s="32">
        <v>0</v>
      </c>
      <c r="R8" s="32">
        <v>22514</v>
      </c>
      <c r="S8" s="32">
        <v>2220</v>
      </c>
      <c r="T8" s="32">
        <v>0</v>
      </c>
      <c r="U8" s="32">
        <v>0</v>
      </c>
      <c r="V8" s="32">
        <v>2220</v>
      </c>
      <c r="W8" s="32">
        <v>2220</v>
      </c>
      <c r="X8" s="32">
        <v>0</v>
      </c>
      <c r="Y8" s="32">
        <v>0</v>
      </c>
      <c r="Z8" s="32">
        <v>2220</v>
      </c>
      <c r="AA8" s="32">
        <v>5850189</v>
      </c>
      <c r="AB8" s="32">
        <v>138719</v>
      </c>
      <c r="AC8" s="32">
        <v>3281583</v>
      </c>
      <c r="AD8" s="32">
        <v>9270491</v>
      </c>
      <c r="AE8" s="32">
        <v>5850189</v>
      </c>
      <c r="AF8" s="32">
        <v>138719</v>
      </c>
      <c r="AG8" s="32">
        <v>3281583</v>
      </c>
      <c r="AH8" s="32">
        <v>9270491</v>
      </c>
      <c r="AI8" s="32">
        <v>301559</v>
      </c>
      <c r="AJ8" s="32">
        <v>610963</v>
      </c>
      <c r="AK8" s="32">
        <v>373290</v>
      </c>
      <c r="AL8" s="32">
        <v>1285812</v>
      </c>
      <c r="AM8" s="32">
        <v>301559</v>
      </c>
      <c r="AN8" s="32">
        <v>509193.5</v>
      </c>
      <c r="AO8" s="32">
        <v>373290</v>
      </c>
      <c r="AP8" s="32">
        <v>1184042.5</v>
      </c>
      <c r="AQ8" s="32">
        <v>112054.72720588236</v>
      </c>
      <c r="AR8" s="32">
        <v>190395.31352941177</v>
      </c>
      <c r="AS8" s="32">
        <v>44810</v>
      </c>
      <c r="AT8" s="32">
        <v>347260.04073529411</v>
      </c>
      <c r="AU8" s="32">
        <v>108730.77220588236</v>
      </c>
      <c r="AV8" s="32">
        <v>190395.31352941177</v>
      </c>
      <c r="AW8" s="32">
        <v>44810</v>
      </c>
      <c r="AX8" s="32">
        <v>343936.08573529415</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453986</v>
      </c>
      <c r="BX8" s="32">
        <v>0</v>
      </c>
      <c r="BY8" s="32">
        <v>0</v>
      </c>
      <c r="BZ8" s="32">
        <v>453986</v>
      </c>
      <c r="CA8" s="32">
        <v>226993.03</v>
      </c>
      <c r="CB8" s="32">
        <v>0</v>
      </c>
      <c r="CC8" s="32">
        <v>0</v>
      </c>
      <c r="CD8" s="32">
        <v>226993.03</v>
      </c>
      <c r="CE8" s="32">
        <v>0</v>
      </c>
      <c r="CF8" s="32">
        <v>0</v>
      </c>
      <c r="CG8" s="32">
        <v>0</v>
      </c>
      <c r="CH8" s="32">
        <v>0</v>
      </c>
      <c r="CI8" s="32">
        <v>0</v>
      </c>
      <c r="CJ8" s="32">
        <v>0</v>
      </c>
      <c r="CK8" s="32">
        <v>0</v>
      </c>
      <c r="CL8" s="32">
        <v>0</v>
      </c>
      <c r="CM8" s="32">
        <v>12438</v>
      </c>
      <c r="CN8" s="32">
        <v>0</v>
      </c>
      <c r="CO8" s="32">
        <v>0</v>
      </c>
      <c r="CP8" s="32">
        <v>12438</v>
      </c>
      <c r="CQ8" s="32">
        <v>12438</v>
      </c>
      <c r="CR8" s="32">
        <v>0</v>
      </c>
      <c r="CS8" s="32">
        <v>0</v>
      </c>
      <c r="CT8" s="32">
        <v>12438</v>
      </c>
      <c r="CU8" s="32">
        <v>187491041</v>
      </c>
      <c r="CV8" s="32">
        <v>7368</v>
      </c>
      <c r="CW8" s="32">
        <v>1719520</v>
      </c>
      <c r="CX8" s="32">
        <v>189217929</v>
      </c>
      <c r="CY8" s="32">
        <v>65377.284999996424</v>
      </c>
      <c r="CZ8" s="32">
        <v>7368</v>
      </c>
      <c r="DA8" s="32">
        <v>114911.23999999976</v>
      </c>
      <c r="DB8" s="32">
        <v>187656.52499999618</v>
      </c>
      <c r="DC8" s="32">
        <v>3191</v>
      </c>
      <c r="DD8" s="32">
        <v>31132</v>
      </c>
      <c r="DE8" s="32">
        <v>0</v>
      </c>
      <c r="DF8" s="32">
        <v>34323</v>
      </c>
      <c r="DG8" s="32">
        <v>3191</v>
      </c>
      <c r="DH8" s="32">
        <v>31132</v>
      </c>
      <c r="DI8" s="32">
        <v>0</v>
      </c>
      <c r="DJ8" s="32">
        <v>34323</v>
      </c>
      <c r="DK8" s="32">
        <v>103363</v>
      </c>
      <c r="DL8" s="32">
        <v>0</v>
      </c>
      <c r="DM8" s="32">
        <v>0</v>
      </c>
      <c r="DN8" s="32">
        <v>103363</v>
      </c>
      <c r="DO8" s="32">
        <v>41345.332000000009</v>
      </c>
      <c r="DP8" s="32">
        <v>0</v>
      </c>
      <c r="DQ8" s="32">
        <v>0</v>
      </c>
      <c r="DR8" s="32">
        <v>41345.332000000009</v>
      </c>
      <c r="DS8" s="32">
        <v>0</v>
      </c>
      <c r="DT8" s="32">
        <v>0</v>
      </c>
      <c r="DU8" s="32">
        <v>0</v>
      </c>
      <c r="DV8" s="32">
        <v>0</v>
      </c>
      <c r="DW8" s="32">
        <v>0</v>
      </c>
      <c r="DX8" s="32">
        <v>0</v>
      </c>
      <c r="DY8" s="32">
        <v>0</v>
      </c>
      <c r="DZ8" s="32">
        <v>0</v>
      </c>
      <c r="EA8" s="32">
        <v>212169</v>
      </c>
      <c r="EB8" s="32">
        <v>0</v>
      </c>
      <c r="EC8" s="32">
        <v>20851</v>
      </c>
      <c r="ED8" s="32">
        <v>233020</v>
      </c>
      <c r="EE8" s="32">
        <v>-7115.2712499999907</v>
      </c>
      <c r="EF8" s="32">
        <v>0</v>
      </c>
      <c r="EG8" s="32">
        <v>19649.365000000002</v>
      </c>
      <c r="EH8" s="32">
        <v>12534.093750000011</v>
      </c>
      <c r="EI8" s="32">
        <v>0</v>
      </c>
      <c r="EJ8" s="32">
        <v>0</v>
      </c>
      <c r="EK8" s="32">
        <v>0</v>
      </c>
      <c r="EL8" s="32">
        <v>0</v>
      </c>
      <c r="EM8" s="32">
        <v>0</v>
      </c>
      <c r="EN8" s="32">
        <v>0</v>
      </c>
      <c r="EO8" s="32">
        <v>0</v>
      </c>
      <c r="EP8" s="32">
        <v>0</v>
      </c>
      <c r="EQ8" s="32">
        <f t="shared" ref="EQ8:EQ24" si="0">C8+K8+S8+AA8+AI8+AQ8+AY8+BG8+BO8+BW8+CE8+CM8+CU8+DC8+DK8+DS8+EA8+EI8</f>
        <v>194551210.72720587</v>
      </c>
      <c r="ER8" s="32">
        <f t="shared" ref="ER8:ER24" si="1">D8+L8+T8+AB8+AJ8+AR8+AZ8+BH8+BP8+BX8+CF8+CN8+CV8+DD8+DL8+DT8+EB8+EJ8</f>
        <v>1061820.3135294118</v>
      </c>
      <c r="ES8" s="32">
        <f t="shared" ref="ES8:ES24" si="2">E8+M8+U8+AC8+AK8+AS8+BA8+BI8+BQ8+BY8+CG8+CO8+CW8+DE8+DM8+DU8+EC8+EK8</f>
        <v>5478054</v>
      </c>
      <c r="ET8" s="32">
        <f t="shared" ref="ET8:ET24" si="3">F8+N8+V8+AD8+AL8+AT8+BB8+BJ8+BR8+BZ8+CH8+CP8+CX8+DF8+DN8+DV8+ED8+EL8</f>
        <v>201091085.0407353</v>
      </c>
      <c r="EU8" s="32">
        <f t="shared" ref="EU8:EU24" si="4">G8+O8+W8+AE8+AM8+AU8+BC8+BK8+BS8+CA8+CI8+CQ8+CY8+DG8+DO8+DW8+EE8+EM8</f>
        <v>6613928.1479558796</v>
      </c>
      <c r="EV8" s="32">
        <f t="shared" ref="EV8:EV24" si="5">H8+P8+X8+AF8+AN8+AV8+BD8+BL8+BT8+CB8+CJ8+CR8+CZ8+DH8+DP8+DX8+EF8+EN8</f>
        <v>960050.8135294118</v>
      </c>
      <c r="EW8" s="32">
        <f t="shared" ref="EW8:EW24" si="6">I8+Q8+Y8+AG8+AO8+AW8+BE8+BM8+BU8+CC8+CK8+CS8+DA8+DI8+DQ8+DY8+EG8+EO8</f>
        <v>3872243.605</v>
      </c>
      <c r="EX8" s="32">
        <f t="shared" ref="EX8:EX24" si="7">J8+R8+Z8+AH8+AP8+AX8+BF8+BN8+BV8+CD8+CL8+CT8+DB8+DJ8+DR8+DZ8+EH8+EP8</f>
        <v>11446222.566485291</v>
      </c>
    </row>
    <row r="9" spans="1:154" s="11" customFormat="1" ht="24.9" customHeight="1">
      <c r="A9" s="20">
        <v>2</v>
      </c>
      <c r="B9" s="31" t="s">
        <v>30</v>
      </c>
      <c r="C9" s="32">
        <v>605708.3899999999</v>
      </c>
      <c r="D9" s="32">
        <v>312699.99</v>
      </c>
      <c r="E9" s="32">
        <v>205000</v>
      </c>
      <c r="F9" s="32">
        <v>1123408.3799999999</v>
      </c>
      <c r="G9" s="32">
        <v>544429.98498015187</v>
      </c>
      <c r="H9" s="32">
        <v>124928.31537322927</v>
      </c>
      <c r="I9" s="32">
        <v>190208.65964661867</v>
      </c>
      <c r="J9" s="32">
        <v>859566.95999999973</v>
      </c>
      <c r="K9" s="32">
        <v>340941.74999999994</v>
      </c>
      <c r="L9" s="32">
        <v>146779.40000000002</v>
      </c>
      <c r="M9" s="32">
        <v>2807.98</v>
      </c>
      <c r="N9" s="32">
        <v>490529.12999999995</v>
      </c>
      <c r="O9" s="32">
        <v>340941.74999999994</v>
      </c>
      <c r="P9" s="32">
        <v>146779.40000000002</v>
      </c>
      <c r="Q9" s="32">
        <v>2807.98</v>
      </c>
      <c r="R9" s="32">
        <v>490529.12999999995</v>
      </c>
      <c r="S9" s="32">
        <v>85971.87</v>
      </c>
      <c r="T9" s="32">
        <v>400</v>
      </c>
      <c r="U9" s="32">
        <v>0</v>
      </c>
      <c r="V9" s="32">
        <v>86371.87</v>
      </c>
      <c r="W9" s="32">
        <v>85971.87</v>
      </c>
      <c r="X9" s="32">
        <v>400</v>
      </c>
      <c r="Y9" s="32">
        <v>0</v>
      </c>
      <c r="Z9" s="32">
        <v>86371.87</v>
      </c>
      <c r="AA9" s="32">
        <v>30744463.899900001</v>
      </c>
      <c r="AB9" s="32">
        <v>8520373.2650000006</v>
      </c>
      <c r="AC9" s="32">
        <v>5834578.1551000001</v>
      </c>
      <c r="AD9" s="32">
        <v>45099415.320000008</v>
      </c>
      <c r="AE9" s="32">
        <v>30744463.899900001</v>
      </c>
      <c r="AF9" s="32">
        <v>8520373.2650000006</v>
      </c>
      <c r="AG9" s="32">
        <v>5834578.1551000001</v>
      </c>
      <c r="AH9" s="32">
        <v>45099415.320000008</v>
      </c>
      <c r="AI9" s="32">
        <v>4249590.7005662667</v>
      </c>
      <c r="AJ9" s="32">
        <v>6929507.5207579974</v>
      </c>
      <c r="AK9" s="32">
        <v>7244.5599999999995</v>
      </c>
      <c r="AL9" s="32">
        <v>11186342.781324266</v>
      </c>
      <c r="AM9" s="32">
        <v>4249590.7005662667</v>
      </c>
      <c r="AN9" s="32">
        <v>6929507.5207579974</v>
      </c>
      <c r="AO9" s="32">
        <v>7244.5599999999995</v>
      </c>
      <c r="AP9" s="32">
        <v>11186342.781324266</v>
      </c>
      <c r="AQ9" s="32">
        <v>760575.25918958837</v>
      </c>
      <c r="AR9" s="32">
        <v>1053824.8308104118</v>
      </c>
      <c r="AS9" s="32">
        <v>3675</v>
      </c>
      <c r="AT9" s="32">
        <v>1818075.0900000003</v>
      </c>
      <c r="AU9" s="32">
        <v>739056.44918958831</v>
      </c>
      <c r="AV9" s="32">
        <v>1053824.8308104118</v>
      </c>
      <c r="AW9" s="32">
        <v>3675</v>
      </c>
      <c r="AX9" s="32">
        <v>1796556.2800000003</v>
      </c>
      <c r="AY9" s="32">
        <v>-3.3485501990071498E-3</v>
      </c>
      <c r="AZ9" s="32">
        <v>0</v>
      </c>
      <c r="BA9" s="32">
        <v>0</v>
      </c>
      <c r="BB9" s="32">
        <v>-3.3485501990071498E-3</v>
      </c>
      <c r="BC9" s="32">
        <v>-3.3485501990071498E-3</v>
      </c>
      <c r="BD9" s="32">
        <v>0</v>
      </c>
      <c r="BE9" s="32">
        <v>0</v>
      </c>
      <c r="BF9" s="32">
        <v>-3.3485501990071498E-3</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-1.1368683772161603E-13</v>
      </c>
      <c r="BX9" s="32">
        <v>0</v>
      </c>
      <c r="BY9" s="32">
        <v>0</v>
      </c>
      <c r="BZ9" s="32">
        <v>-1.1368683772161603E-13</v>
      </c>
      <c r="CA9" s="32">
        <v>-1.1368683772161603E-13</v>
      </c>
      <c r="CB9" s="32">
        <v>0</v>
      </c>
      <c r="CC9" s="32">
        <v>0</v>
      </c>
      <c r="CD9" s="32">
        <v>-1.1368683772161603E-13</v>
      </c>
      <c r="CE9" s="32">
        <v>0</v>
      </c>
      <c r="CF9" s="32">
        <v>0</v>
      </c>
      <c r="CG9" s="32">
        <v>0</v>
      </c>
      <c r="CH9" s="32">
        <v>0</v>
      </c>
      <c r="CI9" s="32">
        <v>0</v>
      </c>
      <c r="CJ9" s="32">
        <v>0</v>
      </c>
      <c r="CK9" s="32">
        <v>0</v>
      </c>
      <c r="CL9" s="32">
        <v>0</v>
      </c>
      <c r="CM9" s="32">
        <v>625462.76959999988</v>
      </c>
      <c r="CN9" s="32">
        <v>666.98039999999992</v>
      </c>
      <c r="CO9" s="32">
        <v>0</v>
      </c>
      <c r="CP9" s="32">
        <v>626129.74999999988</v>
      </c>
      <c r="CQ9" s="32">
        <v>269681.13605953753</v>
      </c>
      <c r="CR9" s="32">
        <v>279.39394046233463</v>
      </c>
      <c r="CS9" s="32">
        <v>0</v>
      </c>
      <c r="CT9" s="32">
        <v>269960.52999999985</v>
      </c>
      <c r="CU9" s="32">
        <v>6792491.4618149493</v>
      </c>
      <c r="CV9" s="32">
        <v>1690729.904501</v>
      </c>
      <c r="CW9" s="32">
        <v>0</v>
      </c>
      <c r="CX9" s="32">
        <v>8483221.3663159497</v>
      </c>
      <c r="CY9" s="32">
        <v>1475703.9930426776</v>
      </c>
      <c r="CZ9" s="32">
        <v>74947.263273273595</v>
      </c>
      <c r="DA9" s="32">
        <v>0</v>
      </c>
      <c r="DB9" s="32">
        <v>1550651.2563159512</v>
      </c>
      <c r="DC9" s="32">
        <v>0</v>
      </c>
      <c r="DD9" s="32">
        <v>0</v>
      </c>
      <c r="DE9" s="32">
        <v>0</v>
      </c>
      <c r="DF9" s="32">
        <v>0</v>
      </c>
      <c r="DG9" s="32">
        <v>0</v>
      </c>
      <c r="DH9" s="32">
        <v>0</v>
      </c>
      <c r="DI9" s="32">
        <v>0</v>
      </c>
      <c r="DJ9" s="32">
        <v>0</v>
      </c>
      <c r="DK9" s="32">
        <v>1331088.1299999999</v>
      </c>
      <c r="DL9" s="32">
        <v>0</v>
      </c>
      <c r="DM9" s="32">
        <v>0</v>
      </c>
      <c r="DN9" s="32">
        <v>1331088.1299999999</v>
      </c>
      <c r="DO9" s="32">
        <v>266397.0299999998</v>
      </c>
      <c r="DP9" s="32">
        <v>0</v>
      </c>
      <c r="DQ9" s="32">
        <v>0</v>
      </c>
      <c r="DR9" s="32">
        <v>266397.0299999998</v>
      </c>
      <c r="DS9" s="32">
        <v>0</v>
      </c>
      <c r="DT9" s="32">
        <v>0</v>
      </c>
      <c r="DU9" s="32">
        <v>0</v>
      </c>
      <c r="DV9" s="32">
        <v>0</v>
      </c>
      <c r="DW9" s="32">
        <v>0</v>
      </c>
      <c r="DX9" s="32">
        <v>0</v>
      </c>
      <c r="DY9" s="32">
        <v>0</v>
      </c>
      <c r="DZ9" s="32">
        <v>0</v>
      </c>
      <c r="EA9" s="32">
        <v>248261.46000000002</v>
      </c>
      <c r="EB9" s="32">
        <v>15226.97</v>
      </c>
      <c r="EC9" s="32">
        <v>0</v>
      </c>
      <c r="ED9" s="32">
        <v>263488.43</v>
      </c>
      <c r="EE9" s="32">
        <v>146228.90000000005</v>
      </c>
      <c r="EF9" s="32">
        <v>15226.97</v>
      </c>
      <c r="EG9" s="32">
        <v>0</v>
      </c>
      <c r="EH9" s="32">
        <v>161455.87000000005</v>
      </c>
      <c r="EI9" s="32">
        <v>0</v>
      </c>
      <c r="EJ9" s="32">
        <v>0</v>
      </c>
      <c r="EK9" s="32">
        <v>0</v>
      </c>
      <c r="EL9" s="32">
        <v>0</v>
      </c>
      <c r="EM9" s="32">
        <v>0</v>
      </c>
      <c r="EN9" s="32">
        <v>0</v>
      </c>
      <c r="EO9" s="32">
        <v>0</v>
      </c>
      <c r="EP9" s="32">
        <v>0</v>
      </c>
      <c r="EQ9" s="32">
        <f t="shared" si="0"/>
        <v>45784555.687722258</v>
      </c>
      <c r="ER9" s="32">
        <f t="shared" si="1"/>
        <v>18670208.861469407</v>
      </c>
      <c r="ES9" s="32">
        <f t="shared" si="2"/>
        <v>6053305.6951000001</v>
      </c>
      <c r="ET9" s="32">
        <f t="shared" si="3"/>
        <v>70508070.244291678</v>
      </c>
      <c r="EU9" s="32">
        <f t="shared" si="4"/>
        <v>38862465.710389674</v>
      </c>
      <c r="EV9" s="32">
        <f t="shared" si="5"/>
        <v>16866266.959155373</v>
      </c>
      <c r="EW9" s="32">
        <f t="shared" si="6"/>
        <v>6038514.3547466183</v>
      </c>
      <c r="EX9" s="32">
        <f t="shared" si="7"/>
        <v>61767247.024291679</v>
      </c>
    </row>
    <row r="10" spans="1:154" ht="24.9" customHeight="1">
      <c r="A10" s="20">
        <v>3</v>
      </c>
      <c r="B10" s="31" t="s">
        <v>28</v>
      </c>
      <c r="C10" s="32">
        <v>182644.4</v>
      </c>
      <c r="D10" s="32">
        <v>9000</v>
      </c>
      <c r="E10" s="32">
        <v>235000</v>
      </c>
      <c r="F10" s="32">
        <v>426644.4</v>
      </c>
      <c r="G10" s="32">
        <v>182644.4</v>
      </c>
      <c r="H10" s="32">
        <v>9000</v>
      </c>
      <c r="I10" s="32">
        <v>217000</v>
      </c>
      <c r="J10" s="32">
        <v>408644.4</v>
      </c>
      <c r="K10" s="32">
        <v>0</v>
      </c>
      <c r="L10" s="32">
        <v>279137.90999999986</v>
      </c>
      <c r="M10" s="32">
        <v>0</v>
      </c>
      <c r="N10" s="32">
        <v>279137.90999999986</v>
      </c>
      <c r="O10" s="32">
        <v>0</v>
      </c>
      <c r="P10" s="32">
        <v>279137.90999999986</v>
      </c>
      <c r="Q10" s="32">
        <v>0</v>
      </c>
      <c r="R10" s="32">
        <v>279137.90999999986</v>
      </c>
      <c r="S10" s="32">
        <v>3000</v>
      </c>
      <c r="T10" s="32">
        <v>0</v>
      </c>
      <c r="U10" s="32">
        <v>10000</v>
      </c>
      <c r="V10" s="32">
        <v>13000</v>
      </c>
      <c r="W10" s="32">
        <v>3000</v>
      </c>
      <c r="X10" s="32">
        <v>0</v>
      </c>
      <c r="Y10" s="32">
        <v>10000</v>
      </c>
      <c r="Z10" s="32">
        <v>13000</v>
      </c>
      <c r="AA10" s="32">
        <v>32999919.454442997</v>
      </c>
      <c r="AB10" s="32">
        <v>649965.45929488225</v>
      </c>
      <c r="AC10" s="32">
        <v>21719276.491693679</v>
      </c>
      <c r="AD10" s="32">
        <v>55369161.405431554</v>
      </c>
      <c r="AE10" s="32">
        <v>32999919.454442997</v>
      </c>
      <c r="AF10" s="32">
        <v>649965.45929488225</v>
      </c>
      <c r="AG10" s="32">
        <v>20343104.821496211</v>
      </c>
      <c r="AH10" s="32">
        <v>53992989.735234089</v>
      </c>
      <c r="AI10" s="32">
        <v>0</v>
      </c>
      <c r="AJ10" s="32">
        <v>0</v>
      </c>
      <c r="AK10" s="32">
        <v>0</v>
      </c>
      <c r="AL10" s="32">
        <v>0</v>
      </c>
      <c r="AM10" s="32">
        <v>0</v>
      </c>
      <c r="AN10" s="32">
        <v>0</v>
      </c>
      <c r="AO10" s="32">
        <v>0</v>
      </c>
      <c r="AP10" s="32">
        <v>0</v>
      </c>
      <c r="AQ10" s="32">
        <v>8664.7272058823528</v>
      </c>
      <c r="AR10" s="32">
        <v>114147.31352941177</v>
      </c>
      <c r="AS10" s="32">
        <v>0</v>
      </c>
      <c r="AT10" s="32">
        <v>122812.04073529413</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f t="shared" si="0"/>
        <v>33194228.581648879</v>
      </c>
      <c r="ER10" s="32">
        <f t="shared" si="1"/>
        <v>1052250.6828242938</v>
      </c>
      <c r="ES10" s="32">
        <f t="shared" si="2"/>
        <v>21964276.491693679</v>
      </c>
      <c r="ET10" s="32">
        <f t="shared" si="3"/>
        <v>56210755.756166853</v>
      </c>
      <c r="EU10" s="32">
        <f t="shared" si="4"/>
        <v>33185563.854442995</v>
      </c>
      <c r="EV10" s="32">
        <f t="shared" si="5"/>
        <v>938103.36929488205</v>
      </c>
      <c r="EW10" s="32">
        <f t="shared" si="6"/>
        <v>20570104.821496211</v>
      </c>
      <c r="EX10" s="32">
        <f t="shared" si="7"/>
        <v>54693772.045234092</v>
      </c>
    </row>
    <row r="11" spans="1:154" ht="24.9" customHeight="1">
      <c r="A11" s="20">
        <v>4</v>
      </c>
      <c r="B11" s="31" t="s">
        <v>29</v>
      </c>
      <c r="C11" s="32">
        <v>0</v>
      </c>
      <c r="D11" s="32">
        <v>6098879.1500000022</v>
      </c>
      <c r="E11" s="32">
        <v>0</v>
      </c>
      <c r="F11" s="32">
        <v>6098879.1500000022</v>
      </c>
      <c r="G11" s="32">
        <v>0</v>
      </c>
      <c r="H11" s="32">
        <v>6098879.1500000022</v>
      </c>
      <c r="I11" s="32">
        <v>0</v>
      </c>
      <c r="J11" s="32">
        <v>6098879.1500000022</v>
      </c>
      <c r="K11" s="32">
        <v>0</v>
      </c>
      <c r="L11" s="32">
        <v>29925.97</v>
      </c>
      <c r="M11" s="32">
        <v>0</v>
      </c>
      <c r="N11" s="32">
        <v>29925.97</v>
      </c>
      <c r="O11" s="32">
        <v>0</v>
      </c>
      <c r="P11" s="32">
        <v>29925.97</v>
      </c>
      <c r="Q11" s="32">
        <v>0</v>
      </c>
      <c r="R11" s="32">
        <v>29925.97</v>
      </c>
      <c r="S11" s="32">
        <v>28398</v>
      </c>
      <c r="T11" s="32">
        <v>19443.34</v>
      </c>
      <c r="U11" s="32">
        <v>0</v>
      </c>
      <c r="V11" s="32">
        <v>47841.34</v>
      </c>
      <c r="W11" s="32">
        <v>28398</v>
      </c>
      <c r="X11" s="32">
        <v>19443.34</v>
      </c>
      <c r="Y11" s="32">
        <v>0</v>
      </c>
      <c r="Z11" s="32">
        <v>47841.34</v>
      </c>
      <c r="AA11" s="32">
        <v>0</v>
      </c>
      <c r="AB11" s="32">
        <v>0</v>
      </c>
      <c r="AC11" s="32">
        <v>0</v>
      </c>
      <c r="AD11" s="32">
        <v>0</v>
      </c>
      <c r="AE11" s="32">
        <v>0</v>
      </c>
      <c r="AF11" s="32">
        <v>0</v>
      </c>
      <c r="AG11" s="32">
        <v>0</v>
      </c>
      <c r="AH11" s="32">
        <v>0</v>
      </c>
      <c r="AI11" s="32">
        <v>4967415.7099999981</v>
      </c>
      <c r="AJ11" s="32">
        <v>9438646.790000001</v>
      </c>
      <c r="AK11" s="32">
        <v>340885.8</v>
      </c>
      <c r="AL11" s="32">
        <v>14746948.300000001</v>
      </c>
      <c r="AM11" s="32">
        <v>4964218.549999998</v>
      </c>
      <c r="AN11" s="32">
        <v>9426275.557500001</v>
      </c>
      <c r="AO11" s="32">
        <v>340885.8</v>
      </c>
      <c r="AP11" s="32">
        <v>14731379.907499999</v>
      </c>
      <c r="AQ11" s="32">
        <v>816391.95720588241</v>
      </c>
      <c r="AR11" s="32">
        <v>1376501.7235294119</v>
      </c>
      <c r="AS11" s="32">
        <v>146012.15999999997</v>
      </c>
      <c r="AT11" s="32">
        <v>2338905.8407352944</v>
      </c>
      <c r="AU11" s="32">
        <v>730074.91720588238</v>
      </c>
      <c r="AV11" s="32">
        <v>1376501.7235294119</v>
      </c>
      <c r="AW11" s="32">
        <v>146012.15999999997</v>
      </c>
      <c r="AX11" s="32">
        <v>2252588.8007352944</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1194163.7499999995</v>
      </c>
      <c r="CN11" s="32">
        <v>1975.5</v>
      </c>
      <c r="CO11" s="32">
        <v>0</v>
      </c>
      <c r="CP11" s="32">
        <v>1196139.2499999995</v>
      </c>
      <c r="CQ11" s="32">
        <v>867277.47999999952</v>
      </c>
      <c r="CR11" s="32">
        <v>1975.5</v>
      </c>
      <c r="CS11" s="32">
        <v>0</v>
      </c>
      <c r="CT11" s="32">
        <v>869252.97999999952</v>
      </c>
      <c r="CU11" s="32">
        <v>7843857.71</v>
      </c>
      <c r="CV11" s="32">
        <v>2283687.0699999998</v>
      </c>
      <c r="CW11" s="32">
        <v>1100</v>
      </c>
      <c r="CX11" s="32">
        <v>10128644.779999999</v>
      </c>
      <c r="CY11" s="32">
        <v>1569546.9685000004</v>
      </c>
      <c r="CZ11" s="32">
        <v>1098644.1637999995</v>
      </c>
      <c r="DA11" s="32">
        <v>1100</v>
      </c>
      <c r="DB11" s="32">
        <v>2669291.1322999997</v>
      </c>
      <c r="DC11" s="32">
        <v>0</v>
      </c>
      <c r="DD11" s="32">
        <v>0</v>
      </c>
      <c r="DE11" s="32">
        <v>0</v>
      </c>
      <c r="DF11" s="32">
        <v>0</v>
      </c>
      <c r="DG11" s="32">
        <v>0</v>
      </c>
      <c r="DH11" s="32">
        <v>0</v>
      </c>
      <c r="DI11" s="32">
        <v>0</v>
      </c>
      <c r="DJ11" s="32">
        <v>0</v>
      </c>
      <c r="DK11" s="32">
        <v>438068.93000000005</v>
      </c>
      <c r="DL11" s="32">
        <v>0</v>
      </c>
      <c r="DM11" s="32">
        <v>0</v>
      </c>
      <c r="DN11" s="32">
        <v>438068.93000000005</v>
      </c>
      <c r="DO11" s="32">
        <v>226311.44500000007</v>
      </c>
      <c r="DP11" s="32">
        <v>0</v>
      </c>
      <c r="DQ11" s="32">
        <v>0</v>
      </c>
      <c r="DR11" s="32">
        <v>226311.44500000007</v>
      </c>
      <c r="DS11" s="32">
        <v>0</v>
      </c>
      <c r="DT11" s="32">
        <v>0</v>
      </c>
      <c r="DU11" s="32">
        <v>0</v>
      </c>
      <c r="DV11" s="32">
        <v>0</v>
      </c>
      <c r="DW11" s="32">
        <v>0</v>
      </c>
      <c r="DX11" s="32">
        <v>0</v>
      </c>
      <c r="DY11" s="32">
        <v>0</v>
      </c>
      <c r="DZ11" s="32">
        <v>0</v>
      </c>
      <c r="EA11" s="32">
        <v>725785.11</v>
      </c>
      <c r="EB11" s="32">
        <v>396920.93999999895</v>
      </c>
      <c r="EC11" s="32">
        <v>0</v>
      </c>
      <c r="ED11" s="32">
        <v>1122706.0499999989</v>
      </c>
      <c r="EE11" s="32">
        <v>395344.41000000003</v>
      </c>
      <c r="EF11" s="32">
        <v>396920.93999999895</v>
      </c>
      <c r="EG11" s="32">
        <v>0</v>
      </c>
      <c r="EH11" s="32">
        <v>792265.34999999893</v>
      </c>
      <c r="EI11" s="32">
        <v>0</v>
      </c>
      <c r="EJ11" s="32">
        <v>0</v>
      </c>
      <c r="EK11" s="32">
        <v>0</v>
      </c>
      <c r="EL11" s="32">
        <v>0</v>
      </c>
      <c r="EM11" s="32">
        <v>0</v>
      </c>
      <c r="EN11" s="32">
        <v>0</v>
      </c>
      <c r="EO11" s="32">
        <v>0</v>
      </c>
      <c r="EP11" s="32">
        <v>0</v>
      </c>
      <c r="EQ11" s="32">
        <f t="shared" si="0"/>
        <v>16014081.167205878</v>
      </c>
      <c r="ER11" s="32">
        <f t="shared" si="1"/>
        <v>19645980.483529415</v>
      </c>
      <c r="ES11" s="32">
        <f t="shared" si="2"/>
        <v>487997.95999999996</v>
      </c>
      <c r="ET11" s="32">
        <f t="shared" si="3"/>
        <v>36148059.61073529</v>
      </c>
      <c r="EU11" s="32">
        <f t="shared" si="4"/>
        <v>8781171.7707058806</v>
      </c>
      <c r="EV11" s="32">
        <f t="shared" si="5"/>
        <v>18448566.344829414</v>
      </c>
      <c r="EW11" s="32">
        <f t="shared" si="6"/>
        <v>487997.95999999996</v>
      </c>
      <c r="EX11" s="32">
        <f t="shared" si="7"/>
        <v>27717736.075535294</v>
      </c>
    </row>
    <row r="12" spans="1:154" ht="24.9" customHeight="1">
      <c r="A12" s="20">
        <v>5</v>
      </c>
      <c r="B12" s="31" t="s">
        <v>88</v>
      </c>
      <c r="C12" s="32">
        <v>37191.869999999995</v>
      </c>
      <c r="D12" s="32">
        <v>0</v>
      </c>
      <c r="E12" s="32">
        <v>0</v>
      </c>
      <c r="F12" s="32">
        <v>37191.869999999995</v>
      </c>
      <c r="G12" s="32">
        <v>37191.869999999995</v>
      </c>
      <c r="H12" s="32">
        <v>0</v>
      </c>
      <c r="I12" s="32">
        <v>0</v>
      </c>
      <c r="J12" s="32">
        <v>37191.869999999995</v>
      </c>
      <c r="K12" s="32">
        <v>3428.04</v>
      </c>
      <c r="L12" s="32">
        <v>26948.45</v>
      </c>
      <c r="M12" s="32">
        <v>1660.53</v>
      </c>
      <c r="N12" s="32">
        <v>32037.02</v>
      </c>
      <c r="O12" s="32">
        <v>3428.04</v>
      </c>
      <c r="P12" s="32">
        <v>26948.45</v>
      </c>
      <c r="Q12" s="32">
        <v>1660.53</v>
      </c>
      <c r="R12" s="32">
        <v>32037.02</v>
      </c>
      <c r="S12" s="32">
        <v>6541.41</v>
      </c>
      <c r="T12" s="32">
        <v>2118.4</v>
      </c>
      <c r="U12" s="32">
        <v>0</v>
      </c>
      <c r="V12" s="32">
        <v>8659.81</v>
      </c>
      <c r="W12" s="32">
        <v>6541.41</v>
      </c>
      <c r="X12" s="32">
        <v>2118.4</v>
      </c>
      <c r="Y12" s="32">
        <v>0</v>
      </c>
      <c r="Z12" s="32">
        <v>8659.81</v>
      </c>
      <c r="AA12" s="32">
        <v>15991973.109999999</v>
      </c>
      <c r="AB12" s="32">
        <v>865770.69</v>
      </c>
      <c r="AC12" s="32">
        <v>3759077.41</v>
      </c>
      <c r="AD12" s="32">
        <v>20616821.210000001</v>
      </c>
      <c r="AE12" s="32">
        <v>15991973.109999999</v>
      </c>
      <c r="AF12" s="32">
        <v>865770.69</v>
      </c>
      <c r="AG12" s="32">
        <v>3759077.41</v>
      </c>
      <c r="AH12" s="32">
        <v>20616821.210000001</v>
      </c>
      <c r="AI12" s="32">
        <v>729763.85</v>
      </c>
      <c r="AJ12" s="32">
        <v>2984367.54</v>
      </c>
      <c r="AK12" s="32">
        <v>6189.4</v>
      </c>
      <c r="AL12" s="32">
        <v>3720320.79</v>
      </c>
      <c r="AM12" s="32">
        <v>729763.85</v>
      </c>
      <c r="AN12" s="32">
        <v>2984367.54</v>
      </c>
      <c r="AO12" s="32">
        <v>6189.4</v>
      </c>
      <c r="AP12" s="32">
        <v>3720320.79</v>
      </c>
      <c r="AQ12" s="32">
        <v>161558.83720588236</v>
      </c>
      <c r="AR12" s="32">
        <v>412979.47352941171</v>
      </c>
      <c r="AS12" s="32">
        <v>1495</v>
      </c>
      <c r="AT12" s="32">
        <v>576033.31073529413</v>
      </c>
      <c r="AU12" s="32">
        <v>161558.83720588236</v>
      </c>
      <c r="AV12" s="32">
        <v>412979.47352941171</v>
      </c>
      <c r="AW12" s="32">
        <v>1495</v>
      </c>
      <c r="AX12" s="32">
        <v>576033.31073529413</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20841.5</v>
      </c>
      <c r="CN12" s="32">
        <v>0</v>
      </c>
      <c r="CO12" s="32">
        <v>0</v>
      </c>
      <c r="CP12" s="32">
        <v>20841.5</v>
      </c>
      <c r="CQ12" s="32">
        <v>20841.5</v>
      </c>
      <c r="CR12" s="32">
        <v>0</v>
      </c>
      <c r="CS12" s="32">
        <v>0</v>
      </c>
      <c r="CT12" s="32">
        <v>20841.5</v>
      </c>
      <c r="CU12" s="32">
        <v>170702.13</v>
      </c>
      <c r="CV12" s="32">
        <v>3279092.54</v>
      </c>
      <c r="CW12" s="32">
        <v>0</v>
      </c>
      <c r="CX12" s="32">
        <v>3449794.67</v>
      </c>
      <c r="CY12" s="32">
        <v>170702.13</v>
      </c>
      <c r="CZ12" s="32">
        <v>571040.36400000239</v>
      </c>
      <c r="DA12" s="32">
        <v>0</v>
      </c>
      <c r="DB12" s="32">
        <v>741742.49400000239</v>
      </c>
      <c r="DC12" s="32">
        <v>19331.5</v>
      </c>
      <c r="DD12" s="32">
        <v>52969.5</v>
      </c>
      <c r="DE12" s="32">
        <v>170</v>
      </c>
      <c r="DF12" s="32">
        <v>72471</v>
      </c>
      <c r="DG12" s="32">
        <v>19331.5</v>
      </c>
      <c r="DH12" s="32">
        <v>52969.5</v>
      </c>
      <c r="DI12" s="32">
        <v>170</v>
      </c>
      <c r="DJ12" s="32">
        <v>72471</v>
      </c>
      <c r="DK12" s="32">
        <v>3770749.58</v>
      </c>
      <c r="DL12" s="32">
        <v>74252.5</v>
      </c>
      <c r="DM12" s="32">
        <v>0</v>
      </c>
      <c r="DN12" s="32">
        <v>3845002.08</v>
      </c>
      <c r="DO12" s="32">
        <v>1332069.7815999999</v>
      </c>
      <c r="DP12" s="32">
        <v>74252.5</v>
      </c>
      <c r="DQ12" s="32">
        <v>0</v>
      </c>
      <c r="DR12" s="32">
        <v>1406322.2815999999</v>
      </c>
      <c r="DS12" s="32">
        <v>0</v>
      </c>
      <c r="DT12" s="32">
        <v>0</v>
      </c>
      <c r="DU12" s="32">
        <v>0</v>
      </c>
      <c r="DV12" s="32">
        <v>0</v>
      </c>
      <c r="DW12" s="32">
        <v>0</v>
      </c>
      <c r="DX12" s="32">
        <v>0</v>
      </c>
      <c r="DY12" s="32">
        <v>0</v>
      </c>
      <c r="DZ12" s="32">
        <v>0</v>
      </c>
      <c r="EA12" s="32">
        <v>38815.72</v>
      </c>
      <c r="EB12" s="32">
        <v>6894.2</v>
      </c>
      <c r="EC12" s="32">
        <v>0</v>
      </c>
      <c r="ED12" s="32">
        <v>45709.919999999998</v>
      </c>
      <c r="EE12" s="32">
        <v>38815.72</v>
      </c>
      <c r="EF12" s="32">
        <v>6894.2</v>
      </c>
      <c r="EG12" s="32">
        <v>0</v>
      </c>
      <c r="EH12" s="32">
        <v>45709.919999999998</v>
      </c>
      <c r="EI12" s="32">
        <v>0</v>
      </c>
      <c r="EJ12" s="32">
        <v>0</v>
      </c>
      <c r="EK12" s="32">
        <v>0</v>
      </c>
      <c r="EL12" s="32">
        <v>0</v>
      </c>
      <c r="EM12" s="32">
        <v>0</v>
      </c>
      <c r="EN12" s="32">
        <v>0</v>
      </c>
      <c r="EO12" s="32">
        <v>0</v>
      </c>
      <c r="EP12" s="32">
        <v>0</v>
      </c>
      <c r="EQ12" s="32">
        <f t="shared" si="0"/>
        <v>20950897.54720588</v>
      </c>
      <c r="ER12" s="32">
        <f t="shared" si="1"/>
        <v>7705393.2935294118</v>
      </c>
      <c r="ES12" s="32">
        <f t="shared" si="2"/>
        <v>3768592.34</v>
      </c>
      <c r="ET12" s="32">
        <f t="shared" si="3"/>
        <v>32424883.18073529</v>
      </c>
      <c r="EU12" s="32">
        <f t="shared" si="4"/>
        <v>18512217.748805877</v>
      </c>
      <c r="EV12" s="32">
        <f t="shared" si="5"/>
        <v>4997341.1175294137</v>
      </c>
      <c r="EW12" s="32">
        <f t="shared" si="6"/>
        <v>3768592.34</v>
      </c>
      <c r="EX12" s="32">
        <f t="shared" si="7"/>
        <v>27278151.206335295</v>
      </c>
    </row>
    <row r="13" spans="1:154" ht="24.9" customHeight="1">
      <c r="A13" s="20">
        <v>6</v>
      </c>
      <c r="B13" s="31" t="s">
        <v>33</v>
      </c>
      <c r="C13" s="32">
        <v>4653960.5000000009</v>
      </c>
      <c r="D13" s="32">
        <v>0</v>
      </c>
      <c r="E13" s="32">
        <v>0</v>
      </c>
      <c r="F13" s="32">
        <v>4653960.5000000009</v>
      </c>
      <c r="G13" s="32">
        <v>1196053.5525000002</v>
      </c>
      <c r="H13" s="32">
        <v>0</v>
      </c>
      <c r="I13" s="32">
        <v>0</v>
      </c>
      <c r="J13" s="32">
        <v>1196053.5525000002</v>
      </c>
      <c r="K13" s="32">
        <v>1617.5961609999999</v>
      </c>
      <c r="L13" s="32">
        <v>98590.709999999992</v>
      </c>
      <c r="M13" s="32">
        <v>0</v>
      </c>
      <c r="N13" s="32">
        <v>100208.30616099999</v>
      </c>
      <c r="O13" s="32">
        <v>1617.5961609999999</v>
      </c>
      <c r="P13" s="32">
        <v>98590.709999999992</v>
      </c>
      <c r="Q13" s="32">
        <v>0</v>
      </c>
      <c r="R13" s="32">
        <v>100208.30616099999</v>
      </c>
      <c r="S13" s="32">
        <v>2545.9499999999998</v>
      </c>
      <c r="T13" s="32">
        <v>34116.42</v>
      </c>
      <c r="U13" s="32">
        <v>0</v>
      </c>
      <c r="V13" s="32">
        <v>36662.369999999995</v>
      </c>
      <c r="W13" s="32">
        <v>2005.9874999999997</v>
      </c>
      <c r="X13" s="32">
        <v>34116.42</v>
      </c>
      <c r="Y13" s="32">
        <v>0</v>
      </c>
      <c r="Z13" s="32">
        <v>36122.407500000001</v>
      </c>
      <c r="AA13" s="32">
        <v>646842.85999999789</v>
      </c>
      <c r="AB13" s="32">
        <v>0</v>
      </c>
      <c r="AC13" s="32">
        <v>0</v>
      </c>
      <c r="AD13" s="32">
        <v>646842.85999999789</v>
      </c>
      <c r="AE13" s="32">
        <v>646842.85999999789</v>
      </c>
      <c r="AF13" s="32">
        <v>0</v>
      </c>
      <c r="AG13" s="32">
        <v>0</v>
      </c>
      <c r="AH13" s="32">
        <v>646842.85999999789</v>
      </c>
      <c r="AI13" s="32">
        <v>4254688.1000000006</v>
      </c>
      <c r="AJ13" s="32">
        <v>13151187.520000003</v>
      </c>
      <c r="AK13" s="32">
        <v>1360797.8399999999</v>
      </c>
      <c r="AL13" s="32">
        <v>18766673.460000005</v>
      </c>
      <c r="AM13" s="32">
        <v>1649745.7810000004</v>
      </c>
      <c r="AN13" s="32">
        <v>5307999.6770000039</v>
      </c>
      <c r="AO13" s="32">
        <v>408925.35199999961</v>
      </c>
      <c r="AP13" s="32">
        <v>7366670.8100000042</v>
      </c>
      <c r="AQ13" s="32">
        <v>440179.35720588244</v>
      </c>
      <c r="AR13" s="32">
        <v>1627960.9035294119</v>
      </c>
      <c r="AS13" s="32">
        <v>114701.08</v>
      </c>
      <c r="AT13" s="32">
        <v>2182841.3407352944</v>
      </c>
      <c r="AU13" s="32">
        <v>179976.58920588248</v>
      </c>
      <c r="AV13" s="32">
        <v>755227.39152941189</v>
      </c>
      <c r="AW13" s="32">
        <v>34410.324000000008</v>
      </c>
      <c r="AX13" s="32">
        <v>969614.30473529443</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286923.53999999998</v>
      </c>
      <c r="CN13" s="32">
        <v>1087.81</v>
      </c>
      <c r="CO13" s="32">
        <v>0</v>
      </c>
      <c r="CP13" s="32">
        <v>288011.34999999998</v>
      </c>
      <c r="CQ13" s="32">
        <v>286923.53999999998</v>
      </c>
      <c r="CR13" s="32">
        <v>1087.81</v>
      </c>
      <c r="CS13" s="32">
        <v>0</v>
      </c>
      <c r="CT13" s="32">
        <v>288011.34999999998</v>
      </c>
      <c r="CU13" s="32">
        <v>1430710.93</v>
      </c>
      <c r="CV13" s="32">
        <v>1770308.3000000003</v>
      </c>
      <c r="CW13" s="32">
        <v>0</v>
      </c>
      <c r="CX13" s="32">
        <v>3201019.2300000004</v>
      </c>
      <c r="CY13" s="32">
        <v>1163418.984405</v>
      </c>
      <c r="CZ13" s="32">
        <v>593124.55800000019</v>
      </c>
      <c r="DA13" s="32">
        <v>0</v>
      </c>
      <c r="DB13" s="32">
        <v>1756543.5424050002</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391922.14</v>
      </c>
      <c r="DU13" s="32">
        <v>0</v>
      </c>
      <c r="DV13" s="32">
        <v>391922.14</v>
      </c>
      <c r="DW13" s="32">
        <v>0</v>
      </c>
      <c r="DX13" s="32">
        <v>391922.14</v>
      </c>
      <c r="DY13" s="32">
        <v>0</v>
      </c>
      <c r="DZ13" s="32">
        <v>391922.14</v>
      </c>
      <c r="EA13" s="32">
        <v>142384.29</v>
      </c>
      <c r="EB13" s="32">
        <v>0</v>
      </c>
      <c r="EC13" s="32">
        <v>0</v>
      </c>
      <c r="ED13" s="32">
        <v>142384.29</v>
      </c>
      <c r="EE13" s="32">
        <v>142384.29</v>
      </c>
      <c r="EF13" s="32">
        <v>0</v>
      </c>
      <c r="EG13" s="32">
        <v>0</v>
      </c>
      <c r="EH13" s="32">
        <v>142384.29</v>
      </c>
      <c r="EI13" s="32">
        <v>0</v>
      </c>
      <c r="EJ13" s="32">
        <v>0</v>
      </c>
      <c r="EK13" s="32">
        <v>0</v>
      </c>
      <c r="EL13" s="32">
        <v>0</v>
      </c>
      <c r="EM13" s="32">
        <v>0</v>
      </c>
      <c r="EN13" s="32">
        <v>0</v>
      </c>
      <c r="EO13" s="32">
        <v>0</v>
      </c>
      <c r="EP13" s="32">
        <v>0</v>
      </c>
      <c r="EQ13" s="32">
        <f t="shared" si="0"/>
        <v>11859853.123366881</v>
      </c>
      <c r="ER13" s="32">
        <f t="shared" si="1"/>
        <v>17075173.803529415</v>
      </c>
      <c r="ES13" s="32">
        <f t="shared" si="2"/>
        <v>1475498.92</v>
      </c>
      <c r="ET13" s="32">
        <f t="shared" si="3"/>
        <v>30410525.846896298</v>
      </c>
      <c r="EU13" s="32">
        <f t="shared" si="4"/>
        <v>5268969.1807718808</v>
      </c>
      <c r="EV13" s="32">
        <f t="shared" si="5"/>
        <v>7182068.7065294152</v>
      </c>
      <c r="EW13" s="32">
        <f t="shared" si="6"/>
        <v>443335.67599999963</v>
      </c>
      <c r="EX13" s="32">
        <f t="shared" si="7"/>
        <v>12894373.563301295</v>
      </c>
    </row>
    <row r="14" spans="1:154" ht="24.9" customHeight="1">
      <c r="A14" s="20">
        <v>7</v>
      </c>
      <c r="B14" s="31" t="s">
        <v>35</v>
      </c>
      <c r="C14" s="32">
        <v>20000.000000000007</v>
      </c>
      <c r="D14" s="32">
        <v>0</v>
      </c>
      <c r="E14" s="32">
        <v>10000</v>
      </c>
      <c r="F14" s="32">
        <v>30000.000000000007</v>
      </c>
      <c r="G14" s="32">
        <v>20000.000000000007</v>
      </c>
      <c r="H14" s="32">
        <v>0</v>
      </c>
      <c r="I14" s="32">
        <v>10000</v>
      </c>
      <c r="J14" s="32">
        <v>30000.000000000007</v>
      </c>
      <c r="K14" s="32">
        <v>-3.637978807091713E-12</v>
      </c>
      <c r="L14" s="32">
        <v>26485.72</v>
      </c>
      <c r="M14" s="32">
        <v>0</v>
      </c>
      <c r="N14" s="32">
        <v>26485.719999999998</v>
      </c>
      <c r="O14" s="32">
        <v>-3.637978807091713E-12</v>
      </c>
      <c r="P14" s="32">
        <v>26485.72</v>
      </c>
      <c r="Q14" s="32">
        <v>0</v>
      </c>
      <c r="R14" s="32">
        <v>26485.719999999998</v>
      </c>
      <c r="S14" s="32">
        <v>6732.8300000000017</v>
      </c>
      <c r="T14" s="32">
        <v>0</v>
      </c>
      <c r="U14" s="32">
        <v>0</v>
      </c>
      <c r="V14" s="32">
        <v>6732.8300000000017</v>
      </c>
      <c r="W14" s="32">
        <v>6732.8300000000017</v>
      </c>
      <c r="X14" s="32">
        <v>0</v>
      </c>
      <c r="Y14" s="32">
        <v>0</v>
      </c>
      <c r="Z14" s="32">
        <v>6732.8300000000017</v>
      </c>
      <c r="AA14" s="32">
        <v>6828518.5254000109</v>
      </c>
      <c r="AB14" s="32">
        <v>1069661.6797999919</v>
      </c>
      <c r="AC14" s="32">
        <v>2123853.7847999944</v>
      </c>
      <c r="AD14" s="32">
        <v>10022033.989999996</v>
      </c>
      <c r="AE14" s="32">
        <v>6828518.5254000109</v>
      </c>
      <c r="AF14" s="32">
        <v>1069661.6797999919</v>
      </c>
      <c r="AG14" s="32">
        <v>2123853.7847999944</v>
      </c>
      <c r="AH14" s="32">
        <v>10022033.989999996</v>
      </c>
      <c r="AI14" s="32">
        <v>915910.02817599988</v>
      </c>
      <c r="AJ14" s="32">
        <v>2050930.2521649997</v>
      </c>
      <c r="AK14" s="32">
        <v>36927.839659000005</v>
      </c>
      <c r="AL14" s="32">
        <v>3003768.1199999992</v>
      </c>
      <c r="AM14" s="32">
        <v>915910.02817599988</v>
      </c>
      <c r="AN14" s="32">
        <v>2050930.2521649997</v>
      </c>
      <c r="AO14" s="32">
        <v>36927.839659000005</v>
      </c>
      <c r="AP14" s="32">
        <v>3003768.1199999992</v>
      </c>
      <c r="AQ14" s="32">
        <v>196019.32168358838</v>
      </c>
      <c r="AR14" s="32">
        <v>333410.71831641172</v>
      </c>
      <c r="AS14" s="32">
        <v>4550</v>
      </c>
      <c r="AT14" s="32">
        <v>533980.04</v>
      </c>
      <c r="AU14" s="32">
        <v>186211.27168358839</v>
      </c>
      <c r="AV14" s="32">
        <v>333410.71831641172</v>
      </c>
      <c r="AW14" s="32">
        <v>4550</v>
      </c>
      <c r="AX14" s="32">
        <v>524171.99000000011</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326571.95999999996</v>
      </c>
      <c r="CN14" s="32">
        <v>0</v>
      </c>
      <c r="CO14" s="32">
        <v>0</v>
      </c>
      <c r="CP14" s="32">
        <v>326571.95999999996</v>
      </c>
      <c r="CQ14" s="32">
        <v>180348.68999999997</v>
      </c>
      <c r="CR14" s="32">
        <v>0</v>
      </c>
      <c r="CS14" s="32">
        <v>0</v>
      </c>
      <c r="CT14" s="32">
        <v>180348.68999999997</v>
      </c>
      <c r="CU14" s="32">
        <v>13507574.641448995</v>
      </c>
      <c r="CV14" s="32">
        <v>19910.428551000001</v>
      </c>
      <c r="CW14" s="32">
        <v>0</v>
      </c>
      <c r="CX14" s="32">
        <v>13527485.069999995</v>
      </c>
      <c r="CY14" s="32">
        <v>119704.96530699357</v>
      </c>
      <c r="CZ14" s="32">
        <v>9960.0246929999994</v>
      </c>
      <c r="DA14" s="32">
        <v>0</v>
      </c>
      <c r="DB14" s="32">
        <v>129664.98999999357</v>
      </c>
      <c r="DC14" s="32">
        <v>15106.800000000485</v>
      </c>
      <c r="DD14" s="32">
        <v>0</v>
      </c>
      <c r="DE14" s="32">
        <v>0</v>
      </c>
      <c r="DF14" s="32">
        <v>15106.800000000485</v>
      </c>
      <c r="DG14" s="32">
        <v>7552.6400000003359</v>
      </c>
      <c r="DH14" s="32">
        <v>0</v>
      </c>
      <c r="DI14" s="32">
        <v>0</v>
      </c>
      <c r="DJ14" s="32">
        <v>7552.6400000003359</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226514.65999999997</v>
      </c>
      <c r="EB14" s="32">
        <v>7194.66</v>
      </c>
      <c r="EC14" s="32">
        <v>0</v>
      </c>
      <c r="ED14" s="32">
        <v>233709.31999999998</v>
      </c>
      <c r="EE14" s="32">
        <v>5684.2599999999802</v>
      </c>
      <c r="EF14" s="32">
        <v>1798.6599999999999</v>
      </c>
      <c r="EG14" s="32">
        <v>0</v>
      </c>
      <c r="EH14" s="32">
        <v>7482.9199999999801</v>
      </c>
      <c r="EI14" s="32">
        <v>0</v>
      </c>
      <c r="EJ14" s="32">
        <v>0</v>
      </c>
      <c r="EK14" s="32">
        <v>0</v>
      </c>
      <c r="EL14" s="32">
        <v>0</v>
      </c>
      <c r="EM14" s="32">
        <v>0</v>
      </c>
      <c r="EN14" s="32">
        <v>0</v>
      </c>
      <c r="EO14" s="32">
        <v>0</v>
      </c>
      <c r="EP14" s="32">
        <v>0</v>
      </c>
      <c r="EQ14" s="32">
        <f t="shared" si="0"/>
        <v>22042948.766708598</v>
      </c>
      <c r="ER14" s="32">
        <f t="shared" si="1"/>
        <v>3507593.4588324032</v>
      </c>
      <c r="ES14" s="32">
        <f t="shared" si="2"/>
        <v>2175331.6244589943</v>
      </c>
      <c r="ET14" s="32">
        <f t="shared" si="3"/>
        <v>27725873.84999999</v>
      </c>
      <c r="EU14" s="32">
        <f t="shared" si="4"/>
        <v>8270663.2105665943</v>
      </c>
      <c r="EV14" s="32">
        <f t="shared" si="5"/>
        <v>3492247.0549744032</v>
      </c>
      <c r="EW14" s="32">
        <f t="shared" si="6"/>
        <v>2175331.6244589943</v>
      </c>
      <c r="EX14" s="32">
        <f t="shared" si="7"/>
        <v>13938241.889999989</v>
      </c>
    </row>
    <row r="15" spans="1:154" ht="24.9" customHeight="1">
      <c r="A15" s="20">
        <v>8</v>
      </c>
      <c r="B15" s="31" t="s">
        <v>31</v>
      </c>
      <c r="C15" s="32">
        <v>0</v>
      </c>
      <c r="D15" s="32">
        <v>0</v>
      </c>
      <c r="E15" s="32">
        <v>46000</v>
      </c>
      <c r="F15" s="32">
        <v>46000</v>
      </c>
      <c r="G15" s="32">
        <v>0</v>
      </c>
      <c r="H15" s="32">
        <v>0</v>
      </c>
      <c r="I15" s="32">
        <v>46000</v>
      </c>
      <c r="J15" s="32">
        <v>46000</v>
      </c>
      <c r="K15" s="32">
        <v>0</v>
      </c>
      <c r="L15" s="32">
        <v>2198.5299999999997</v>
      </c>
      <c r="M15" s="32">
        <v>1760.02</v>
      </c>
      <c r="N15" s="32">
        <v>3958.5499999999997</v>
      </c>
      <c r="O15" s="32">
        <v>0</v>
      </c>
      <c r="P15" s="32">
        <v>2198.5299999999997</v>
      </c>
      <c r="Q15" s="32">
        <v>1760.02</v>
      </c>
      <c r="R15" s="32">
        <v>3958.5499999999997</v>
      </c>
      <c r="S15" s="32">
        <v>0</v>
      </c>
      <c r="T15" s="32">
        <v>0</v>
      </c>
      <c r="U15" s="32">
        <v>0</v>
      </c>
      <c r="V15" s="32">
        <v>0</v>
      </c>
      <c r="W15" s="32">
        <v>0</v>
      </c>
      <c r="X15" s="32">
        <v>0</v>
      </c>
      <c r="Y15" s="32">
        <v>0</v>
      </c>
      <c r="Z15" s="32">
        <v>0</v>
      </c>
      <c r="AA15" s="32">
        <v>924101.04071638233</v>
      </c>
      <c r="AB15" s="32">
        <v>10180.772662720521</v>
      </c>
      <c r="AC15" s="32">
        <v>8336777.1566208992</v>
      </c>
      <c r="AD15" s="32">
        <v>9271058.9700000025</v>
      </c>
      <c r="AE15" s="32">
        <v>924101.04071638233</v>
      </c>
      <c r="AF15" s="32">
        <v>10180.772662720521</v>
      </c>
      <c r="AG15" s="32">
        <v>8336777.1566208992</v>
      </c>
      <c r="AH15" s="32">
        <v>9271058.9700000025</v>
      </c>
      <c r="AI15" s="32">
        <v>164379.56</v>
      </c>
      <c r="AJ15" s="32">
        <v>708234.29999999981</v>
      </c>
      <c r="AK15" s="32">
        <v>2009767.5399999996</v>
      </c>
      <c r="AL15" s="32">
        <v>2882381.3999999994</v>
      </c>
      <c r="AM15" s="32">
        <v>110071.98000000004</v>
      </c>
      <c r="AN15" s="32">
        <v>409319.00999999931</v>
      </c>
      <c r="AO15" s="32">
        <v>1073482.8399999999</v>
      </c>
      <c r="AP15" s="32">
        <v>1592873.8299999991</v>
      </c>
      <c r="AQ15" s="32">
        <v>46853.467205882349</v>
      </c>
      <c r="AR15" s="32">
        <v>239326.43352941179</v>
      </c>
      <c r="AS15" s="32">
        <v>222679.67999999999</v>
      </c>
      <c r="AT15" s="32">
        <v>508859.58073529415</v>
      </c>
      <c r="AU15" s="32">
        <v>29756.027205882347</v>
      </c>
      <c r="AV15" s="32">
        <v>180948.7235294118</v>
      </c>
      <c r="AW15" s="32">
        <v>119869.98</v>
      </c>
      <c r="AX15" s="32">
        <v>330574.73073529411</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18744.37</v>
      </c>
      <c r="CN15" s="32">
        <v>0</v>
      </c>
      <c r="CO15" s="32">
        <v>0</v>
      </c>
      <c r="CP15" s="32">
        <v>18744.37</v>
      </c>
      <c r="CQ15" s="32">
        <v>2573.5199999999986</v>
      </c>
      <c r="CR15" s="32">
        <v>0</v>
      </c>
      <c r="CS15" s="32">
        <v>0</v>
      </c>
      <c r="CT15" s="32">
        <v>2573.5199999999986</v>
      </c>
      <c r="CU15" s="32">
        <v>207196.26</v>
      </c>
      <c r="CV15" s="32">
        <v>1635848.7099999993</v>
      </c>
      <c r="CW15" s="32">
        <v>0</v>
      </c>
      <c r="CX15" s="32">
        <v>1843044.9699999993</v>
      </c>
      <c r="CY15" s="32">
        <v>58527.960000000021</v>
      </c>
      <c r="CZ15" s="32">
        <v>362633.09999999939</v>
      </c>
      <c r="DA15" s="32">
        <v>0</v>
      </c>
      <c r="DB15" s="32">
        <v>421161.05999999942</v>
      </c>
      <c r="DC15" s="32">
        <v>0</v>
      </c>
      <c r="DD15" s="32">
        <v>0</v>
      </c>
      <c r="DE15" s="32">
        <v>0</v>
      </c>
      <c r="DF15" s="32">
        <v>0</v>
      </c>
      <c r="DG15" s="32">
        <v>0</v>
      </c>
      <c r="DH15" s="32">
        <v>0</v>
      </c>
      <c r="DI15" s="32">
        <v>0</v>
      </c>
      <c r="DJ15" s="32">
        <v>0</v>
      </c>
      <c r="DK15" s="32">
        <v>5614247.8100000024</v>
      </c>
      <c r="DL15" s="32">
        <v>0</v>
      </c>
      <c r="DM15" s="32">
        <v>0</v>
      </c>
      <c r="DN15" s="32">
        <v>5614247.8100000024</v>
      </c>
      <c r="DO15" s="32">
        <v>2807123.4600000037</v>
      </c>
      <c r="DP15" s="32">
        <v>0</v>
      </c>
      <c r="DQ15" s="32">
        <v>0</v>
      </c>
      <c r="DR15" s="32">
        <v>2807123.4600000037</v>
      </c>
      <c r="DS15" s="32">
        <v>0</v>
      </c>
      <c r="DT15" s="32">
        <v>0</v>
      </c>
      <c r="DU15" s="32">
        <v>0</v>
      </c>
      <c r="DV15" s="32">
        <v>0</v>
      </c>
      <c r="DW15" s="32">
        <v>0</v>
      </c>
      <c r="DX15" s="32">
        <v>0</v>
      </c>
      <c r="DY15" s="32">
        <v>0</v>
      </c>
      <c r="DZ15" s="32">
        <v>0</v>
      </c>
      <c r="EA15" s="32">
        <v>8113.21</v>
      </c>
      <c r="EB15" s="32">
        <v>0</v>
      </c>
      <c r="EC15" s="32">
        <v>5683</v>
      </c>
      <c r="ED15" s="32">
        <v>13796.21</v>
      </c>
      <c r="EE15" s="32">
        <v>8024.4800000000005</v>
      </c>
      <c r="EF15" s="32">
        <v>0</v>
      </c>
      <c r="EG15" s="32">
        <v>5683</v>
      </c>
      <c r="EH15" s="32">
        <v>13707.48</v>
      </c>
      <c r="EI15" s="32">
        <v>0</v>
      </c>
      <c r="EJ15" s="32">
        <v>0</v>
      </c>
      <c r="EK15" s="32">
        <v>0</v>
      </c>
      <c r="EL15" s="32">
        <v>0</v>
      </c>
      <c r="EM15" s="32">
        <v>0</v>
      </c>
      <c r="EN15" s="32">
        <v>0</v>
      </c>
      <c r="EO15" s="32">
        <v>0</v>
      </c>
      <c r="EP15" s="32">
        <v>0</v>
      </c>
      <c r="EQ15" s="32">
        <f t="shared" si="0"/>
        <v>6983635.7179222675</v>
      </c>
      <c r="ER15" s="32">
        <f t="shared" si="1"/>
        <v>2595788.7461921312</v>
      </c>
      <c r="ES15" s="32">
        <f t="shared" si="2"/>
        <v>10622667.396620898</v>
      </c>
      <c r="ET15" s="32">
        <f t="shared" si="3"/>
        <v>20202091.860735297</v>
      </c>
      <c r="EU15" s="32">
        <f t="shared" si="4"/>
        <v>3940178.4679222684</v>
      </c>
      <c r="EV15" s="32">
        <f t="shared" si="5"/>
        <v>965280.13619213097</v>
      </c>
      <c r="EW15" s="32">
        <f t="shared" si="6"/>
        <v>9583572.9966208991</v>
      </c>
      <c r="EX15" s="32">
        <f t="shared" si="7"/>
        <v>14489031.600735299</v>
      </c>
    </row>
    <row r="16" spans="1:154" ht="24.9" customHeight="1">
      <c r="A16" s="20">
        <v>9</v>
      </c>
      <c r="B16" s="31" t="s">
        <v>32</v>
      </c>
      <c r="C16" s="32">
        <v>7000</v>
      </c>
      <c r="D16" s="32">
        <v>0</v>
      </c>
      <c r="E16" s="32">
        <v>89999.9</v>
      </c>
      <c r="F16" s="32">
        <v>96999.9</v>
      </c>
      <c r="G16" s="32">
        <v>7000</v>
      </c>
      <c r="H16" s="32">
        <v>0</v>
      </c>
      <c r="I16" s="32">
        <v>89999.9</v>
      </c>
      <c r="J16" s="32">
        <v>96999.9</v>
      </c>
      <c r="K16" s="32">
        <v>50735.08</v>
      </c>
      <c r="L16" s="32">
        <v>0</v>
      </c>
      <c r="M16" s="32">
        <v>5585.28</v>
      </c>
      <c r="N16" s="32">
        <v>56320.36</v>
      </c>
      <c r="O16" s="32">
        <v>50735.08</v>
      </c>
      <c r="P16" s="32">
        <v>0</v>
      </c>
      <c r="Q16" s="32">
        <v>5585.28</v>
      </c>
      <c r="R16" s="32">
        <v>56320.36</v>
      </c>
      <c r="S16" s="32">
        <v>0</v>
      </c>
      <c r="T16" s="32">
        <v>0</v>
      </c>
      <c r="U16" s="32">
        <v>0</v>
      </c>
      <c r="V16" s="32">
        <v>0</v>
      </c>
      <c r="W16" s="32">
        <v>0</v>
      </c>
      <c r="X16" s="32">
        <v>0</v>
      </c>
      <c r="Y16" s="32">
        <v>0</v>
      </c>
      <c r="Z16" s="32">
        <v>0</v>
      </c>
      <c r="AA16" s="32">
        <v>9128343.4548205417</v>
      </c>
      <c r="AB16" s="32">
        <v>450569.44090637664</v>
      </c>
      <c r="AC16" s="32">
        <v>4647060.493873124</v>
      </c>
      <c r="AD16" s="32">
        <v>14225973.389600042</v>
      </c>
      <c r="AE16" s="32">
        <v>9112343.4548205417</v>
      </c>
      <c r="AF16" s="32">
        <v>450569.44090637664</v>
      </c>
      <c r="AG16" s="32">
        <v>4647060.493873124</v>
      </c>
      <c r="AH16" s="32">
        <v>14209973.389600042</v>
      </c>
      <c r="AI16" s="32">
        <v>482845.86</v>
      </c>
      <c r="AJ16" s="32">
        <v>398075.08</v>
      </c>
      <c r="AK16" s="32">
        <v>357496.16</v>
      </c>
      <c r="AL16" s="32">
        <v>1238417.0999999999</v>
      </c>
      <c r="AM16" s="32">
        <v>120711.43499999994</v>
      </c>
      <c r="AN16" s="32">
        <v>106849.79500000004</v>
      </c>
      <c r="AO16" s="32">
        <v>89374.039999999979</v>
      </c>
      <c r="AP16" s="32">
        <v>316935.26999999996</v>
      </c>
      <c r="AQ16" s="32">
        <v>68929.547205882351</v>
      </c>
      <c r="AR16" s="32">
        <v>198213.99352941176</v>
      </c>
      <c r="AS16" s="32">
        <v>34086.300000000003</v>
      </c>
      <c r="AT16" s="32">
        <v>301229.8407352941</v>
      </c>
      <c r="AU16" s="32">
        <v>23730.932205882353</v>
      </c>
      <c r="AV16" s="32">
        <v>135163.98352941175</v>
      </c>
      <c r="AW16" s="32">
        <v>8521.5750000000044</v>
      </c>
      <c r="AX16" s="32">
        <v>167416.49073529412</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9737853.9420264233</v>
      </c>
      <c r="ER16" s="32">
        <f t="shared" si="1"/>
        <v>1046858.5144357884</v>
      </c>
      <c r="ES16" s="32">
        <f t="shared" si="2"/>
        <v>5134228.1338731237</v>
      </c>
      <c r="ET16" s="32">
        <f t="shared" si="3"/>
        <v>15918940.590335336</v>
      </c>
      <c r="EU16" s="32">
        <f t="shared" si="4"/>
        <v>9314520.9020264242</v>
      </c>
      <c r="EV16" s="32">
        <f t="shared" si="5"/>
        <v>692583.21943578846</v>
      </c>
      <c r="EW16" s="32">
        <f t="shared" si="6"/>
        <v>4840541.2888731239</v>
      </c>
      <c r="EX16" s="32">
        <f t="shared" si="7"/>
        <v>14847645.410335336</v>
      </c>
    </row>
    <row r="17" spans="1:154" ht="24.9" customHeight="1">
      <c r="A17" s="20">
        <v>10</v>
      </c>
      <c r="B17" s="31" t="s">
        <v>90</v>
      </c>
      <c r="C17" s="32">
        <v>0</v>
      </c>
      <c r="D17" s="32">
        <v>0</v>
      </c>
      <c r="E17" s="32">
        <v>11000</v>
      </c>
      <c r="F17" s="32">
        <v>11000</v>
      </c>
      <c r="G17" s="32">
        <v>0</v>
      </c>
      <c r="H17" s="32">
        <v>0</v>
      </c>
      <c r="I17" s="32">
        <v>2200</v>
      </c>
      <c r="J17" s="32">
        <v>2200</v>
      </c>
      <c r="K17" s="32">
        <v>0</v>
      </c>
      <c r="L17" s="32">
        <v>0</v>
      </c>
      <c r="M17" s="32">
        <v>0</v>
      </c>
      <c r="N17" s="32">
        <v>0</v>
      </c>
      <c r="O17" s="32">
        <v>0</v>
      </c>
      <c r="P17" s="32">
        <v>0</v>
      </c>
      <c r="Q17" s="32">
        <v>0</v>
      </c>
      <c r="R17" s="32">
        <v>0</v>
      </c>
      <c r="S17" s="32">
        <v>70356.899999999994</v>
      </c>
      <c r="T17" s="32">
        <v>0</v>
      </c>
      <c r="U17" s="32">
        <v>0</v>
      </c>
      <c r="V17" s="32">
        <v>70356.899999999994</v>
      </c>
      <c r="W17" s="32">
        <v>14356.899999999994</v>
      </c>
      <c r="X17" s="32">
        <v>0</v>
      </c>
      <c r="Y17" s="32">
        <v>0</v>
      </c>
      <c r="Z17" s="32">
        <v>14356.899999999994</v>
      </c>
      <c r="AA17" s="32">
        <v>4374301.1863783672</v>
      </c>
      <c r="AB17" s="32">
        <v>136261.8126088948</v>
      </c>
      <c r="AC17" s="32">
        <v>4480057.3106120219</v>
      </c>
      <c r="AD17" s="32">
        <v>8990620.3095992841</v>
      </c>
      <c r="AE17" s="32">
        <v>4374301.1863783672</v>
      </c>
      <c r="AF17" s="32">
        <v>136261.8126088948</v>
      </c>
      <c r="AG17" s="32">
        <v>4480057.3106120219</v>
      </c>
      <c r="AH17" s="32">
        <v>8990620.3095992841</v>
      </c>
      <c r="AI17" s="32">
        <v>611749.31999999995</v>
      </c>
      <c r="AJ17" s="32">
        <v>755562.87</v>
      </c>
      <c r="AK17" s="32">
        <v>803042.79999999993</v>
      </c>
      <c r="AL17" s="32">
        <v>2170354.9899999998</v>
      </c>
      <c r="AM17" s="32">
        <v>582435.19492454233</v>
      </c>
      <c r="AN17" s="32">
        <v>722279.42302838585</v>
      </c>
      <c r="AO17" s="32">
        <v>781507.6325972575</v>
      </c>
      <c r="AP17" s="32">
        <v>2086222.2505501858</v>
      </c>
      <c r="AQ17" s="32">
        <v>98353.207205882369</v>
      </c>
      <c r="AR17" s="32">
        <v>270052.58352941176</v>
      </c>
      <c r="AS17" s="32">
        <v>67215.989999999991</v>
      </c>
      <c r="AT17" s="32">
        <v>435621.7807352941</v>
      </c>
      <c r="AU17" s="32">
        <v>95156.556455882368</v>
      </c>
      <c r="AV17" s="32">
        <v>268494.56602941174</v>
      </c>
      <c r="AW17" s="32">
        <v>67215.989999999991</v>
      </c>
      <c r="AX17" s="32">
        <v>430867.11248529411</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37061.42</v>
      </c>
      <c r="CV17" s="32">
        <v>0</v>
      </c>
      <c r="CW17" s="32">
        <v>0</v>
      </c>
      <c r="CX17" s="32">
        <v>37061.42</v>
      </c>
      <c r="CY17" s="32">
        <v>15189.707054686187</v>
      </c>
      <c r="CZ17" s="32">
        <v>0</v>
      </c>
      <c r="DA17" s="32">
        <v>0</v>
      </c>
      <c r="DB17" s="32">
        <v>15189.707054686187</v>
      </c>
      <c r="DC17" s="32">
        <v>0</v>
      </c>
      <c r="DD17" s="32">
        <v>0</v>
      </c>
      <c r="DE17" s="32">
        <v>0</v>
      </c>
      <c r="DF17" s="32">
        <v>0</v>
      </c>
      <c r="DG17" s="32">
        <v>0</v>
      </c>
      <c r="DH17" s="32">
        <v>0</v>
      </c>
      <c r="DI17" s="32">
        <v>0</v>
      </c>
      <c r="DJ17" s="32">
        <v>0</v>
      </c>
      <c r="DK17" s="32">
        <v>16161</v>
      </c>
      <c r="DL17" s="32">
        <v>0</v>
      </c>
      <c r="DM17" s="32">
        <v>0</v>
      </c>
      <c r="DN17" s="32">
        <v>16161</v>
      </c>
      <c r="DO17" s="32">
        <v>16161</v>
      </c>
      <c r="DP17" s="32">
        <v>0</v>
      </c>
      <c r="DQ17" s="32">
        <v>0</v>
      </c>
      <c r="DR17" s="32">
        <v>16161</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f t="shared" si="0"/>
        <v>5207983.0335842501</v>
      </c>
      <c r="ER17" s="32">
        <f t="shared" si="1"/>
        <v>1161877.2661383066</v>
      </c>
      <c r="ES17" s="32">
        <f t="shared" si="2"/>
        <v>5361316.100612022</v>
      </c>
      <c r="ET17" s="32">
        <f t="shared" si="3"/>
        <v>11731176.400334578</v>
      </c>
      <c r="EU17" s="32">
        <f t="shared" si="4"/>
        <v>5097600.5448134784</v>
      </c>
      <c r="EV17" s="32">
        <f t="shared" si="5"/>
        <v>1127035.8016666924</v>
      </c>
      <c r="EW17" s="32">
        <f t="shared" si="6"/>
        <v>5330980.9332092796</v>
      </c>
      <c r="EX17" s="32">
        <f t="shared" si="7"/>
        <v>11555617.27968945</v>
      </c>
    </row>
    <row r="18" spans="1:154" ht="24.9" customHeight="1">
      <c r="A18" s="20">
        <v>11</v>
      </c>
      <c r="B18" s="31" t="s">
        <v>34</v>
      </c>
      <c r="C18" s="32">
        <v>10000</v>
      </c>
      <c r="D18" s="32">
        <v>5653.18</v>
      </c>
      <c r="E18" s="32">
        <v>0</v>
      </c>
      <c r="F18" s="32">
        <v>15653.18</v>
      </c>
      <c r="G18" s="32">
        <v>10000</v>
      </c>
      <c r="H18" s="32">
        <v>5653.18</v>
      </c>
      <c r="I18" s="32">
        <v>0</v>
      </c>
      <c r="J18" s="32">
        <v>15653.18</v>
      </c>
      <c r="K18" s="32">
        <v>0</v>
      </c>
      <c r="L18" s="32">
        <v>55720.71</v>
      </c>
      <c r="M18" s="32">
        <v>0</v>
      </c>
      <c r="N18" s="32">
        <v>55720.71</v>
      </c>
      <c r="O18" s="32">
        <v>0</v>
      </c>
      <c r="P18" s="32">
        <v>55720.71</v>
      </c>
      <c r="Q18" s="32">
        <v>0</v>
      </c>
      <c r="R18" s="32">
        <v>55720.71</v>
      </c>
      <c r="S18" s="32">
        <v>0</v>
      </c>
      <c r="T18" s="32">
        <v>0</v>
      </c>
      <c r="U18" s="32">
        <v>350</v>
      </c>
      <c r="V18" s="32">
        <v>350</v>
      </c>
      <c r="W18" s="32">
        <v>0</v>
      </c>
      <c r="X18" s="32">
        <v>0</v>
      </c>
      <c r="Y18" s="32">
        <v>350</v>
      </c>
      <c r="Z18" s="32">
        <v>350</v>
      </c>
      <c r="AA18" s="32">
        <v>3374717.0885004126</v>
      </c>
      <c r="AB18" s="32">
        <v>27686.692999999988</v>
      </c>
      <c r="AC18" s="32">
        <v>526.58630000000016</v>
      </c>
      <c r="AD18" s="32">
        <v>3402930.3678004127</v>
      </c>
      <c r="AE18" s="32">
        <v>3270727.0524503901</v>
      </c>
      <c r="AF18" s="32">
        <v>27680.92723999999</v>
      </c>
      <c r="AG18" s="32">
        <v>526.58630000000016</v>
      </c>
      <c r="AH18" s="32">
        <v>3298934.5659903903</v>
      </c>
      <c r="AI18" s="32">
        <v>520184.82657114865</v>
      </c>
      <c r="AJ18" s="32">
        <v>1689580.9549892959</v>
      </c>
      <c r="AK18" s="32">
        <v>1302736.9405555557</v>
      </c>
      <c r="AL18" s="32">
        <v>3512502.7221160005</v>
      </c>
      <c r="AM18" s="32">
        <v>501692.13357114862</v>
      </c>
      <c r="AN18" s="32">
        <v>1659291.3601077609</v>
      </c>
      <c r="AO18" s="32">
        <v>1302736.9405555557</v>
      </c>
      <c r="AP18" s="32">
        <v>3463720.4342344655</v>
      </c>
      <c r="AQ18" s="32">
        <v>36214.597205882354</v>
      </c>
      <c r="AR18" s="32">
        <v>303205.29852941178</v>
      </c>
      <c r="AS18" s="32">
        <v>151353.18000000002</v>
      </c>
      <c r="AT18" s="32">
        <v>490773.07573529414</v>
      </c>
      <c r="AU18" s="32">
        <v>33153.451205882353</v>
      </c>
      <c r="AV18" s="32">
        <v>302935.29852941178</v>
      </c>
      <c r="AW18" s="32">
        <v>151353.18000000002</v>
      </c>
      <c r="AX18" s="32">
        <v>487441.92973529419</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5710.6705650000013</v>
      </c>
      <c r="BP18" s="32">
        <v>0</v>
      </c>
      <c r="BQ18" s="32">
        <v>0</v>
      </c>
      <c r="BR18" s="32">
        <v>5710.6705650000013</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81060.010000000009</v>
      </c>
      <c r="CN18" s="32">
        <v>4219.2999999999993</v>
      </c>
      <c r="CO18" s="32">
        <v>0</v>
      </c>
      <c r="CP18" s="32">
        <v>85279.310000000012</v>
      </c>
      <c r="CQ18" s="32">
        <v>39694.480531749985</v>
      </c>
      <c r="CR18" s="32">
        <v>2109.6499999999996</v>
      </c>
      <c r="CS18" s="32">
        <v>0</v>
      </c>
      <c r="CT18" s="32">
        <v>41804.130531749986</v>
      </c>
      <c r="CU18" s="32">
        <v>347483.54</v>
      </c>
      <c r="CV18" s="32">
        <v>213204.76</v>
      </c>
      <c r="CW18" s="32">
        <v>0</v>
      </c>
      <c r="CX18" s="32">
        <v>560688.30000000005</v>
      </c>
      <c r="CY18" s="32">
        <v>163728.25763909682</v>
      </c>
      <c r="CZ18" s="32">
        <v>61142.436999999947</v>
      </c>
      <c r="DA18" s="32">
        <v>0</v>
      </c>
      <c r="DB18" s="32">
        <v>224870.69463909676</v>
      </c>
      <c r="DC18" s="32">
        <v>2772021.9699999997</v>
      </c>
      <c r="DD18" s="32">
        <v>27577.110000000004</v>
      </c>
      <c r="DE18" s="32">
        <v>0</v>
      </c>
      <c r="DF18" s="32">
        <v>2799599.0799999996</v>
      </c>
      <c r="DG18" s="32">
        <v>26833.505199999548</v>
      </c>
      <c r="DH18" s="32">
        <v>27577.110000000004</v>
      </c>
      <c r="DI18" s="32">
        <v>0</v>
      </c>
      <c r="DJ18" s="32">
        <v>54410.615199999549</v>
      </c>
      <c r="DK18" s="32">
        <v>13226</v>
      </c>
      <c r="DL18" s="32">
        <v>0</v>
      </c>
      <c r="DM18" s="32">
        <v>0</v>
      </c>
      <c r="DN18" s="32">
        <v>13226</v>
      </c>
      <c r="DO18" s="32">
        <v>3062.7999999999993</v>
      </c>
      <c r="DP18" s="32">
        <v>0</v>
      </c>
      <c r="DQ18" s="32">
        <v>0</v>
      </c>
      <c r="DR18" s="32">
        <v>3062.7999999999993</v>
      </c>
      <c r="DS18" s="32">
        <v>0</v>
      </c>
      <c r="DT18" s="32">
        <v>0</v>
      </c>
      <c r="DU18" s="32">
        <v>0</v>
      </c>
      <c r="DV18" s="32">
        <v>0</v>
      </c>
      <c r="DW18" s="32">
        <v>0</v>
      </c>
      <c r="DX18" s="32">
        <v>0</v>
      </c>
      <c r="DY18" s="32">
        <v>0</v>
      </c>
      <c r="DZ18" s="32">
        <v>0</v>
      </c>
      <c r="EA18" s="32">
        <v>6462.52</v>
      </c>
      <c r="EB18" s="32">
        <v>885</v>
      </c>
      <c r="EC18" s="32">
        <v>0</v>
      </c>
      <c r="ED18" s="32">
        <v>7347.52</v>
      </c>
      <c r="EE18" s="32">
        <v>5165.6500000000005</v>
      </c>
      <c r="EF18" s="32">
        <v>442.5</v>
      </c>
      <c r="EG18" s="32">
        <v>0</v>
      </c>
      <c r="EH18" s="32">
        <v>5608.1500000000005</v>
      </c>
      <c r="EI18" s="32">
        <v>0</v>
      </c>
      <c r="EJ18" s="32">
        <v>0</v>
      </c>
      <c r="EK18" s="32">
        <v>0</v>
      </c>
      <c r="EL18" s="32">
        <v>0</v>
      </c>
      <c r="EM18" s="32">
        <v>0</v>
      </c>
      <c r="EN18" s="32">
        <v>0</v>
      </c>
      <c r="EO18" s="32">
        <v>0</v>
      </c>
      <c r="EP18" s="32">
        <v>0</v>
      </c>
      <c r="EQ18" s="32">
        <f t="shared" si="0"/>
        <v>7167081.2228424428</v>
      </c>
      <c r="ER18" s="32">
        <f t="shared" si="1"/>
        <v>2327733.0065187076</v>
      </c>
      <c r="ES18" s="32">
        <f t="shared" si="2"/>
        <v>1454966.7068555558</v>
      </c>
      <c r="ET18" s="32">
        <f t="shared" si="3"/>
        <v>10949780.936216706</v>
      </c>
      <c r="EU18" s="32">
        <f t="shared" si="4"/>
        <v>4054057.3305982663</v>
      </c>
      <c r="EV18" s="32">
        <f t="shared" si="5"/>
        <v>2142553.1728771725</v>
      </c>
      <c r="EW18" s="32">
        <f t="shared" si="6"/>
        <v>1454966.7068555558</v>
      </c>
      <c r="EX18" s="32">
        <f t="shared" si="7"/>
        <v>7651577.2103309967</v>
      </c>
    </row>
    <row r="19" spans="1:154" ht="24.9" customHeight="1">
      <c r="A19" s="20">
        <v>12</v>
      </c>
      <c r="B19" s="31" t="s">
        <v>38</v>
      </c>
      <c r="C19" s="32">
        <v>0</v>
      </c>
      <c r="D19" s="32">
        <v>0</v>
      </c>
      <c r="E19" s="32">
        <v>0</v>
      </c>
      <c r="F19" s="32">
        <v>0</v>
      </c>
      <c r="G19" s="32">
        <v>0</v>
      </c>
      <c r="H19" s="32">
        <v>0</v>
      </c>
      <c r="I19" s="32">
        <v>0</v>
      </c>
      <c r="J19" s="32">
        <v>0</v>
      </c>
      <c r="K19" s="32">
        <v>0</v>
      </c>
      <c r="L19" s="32">
        <v>0</v>
      </c>
      <c r="M19" s="32">
        <v>42.37</v>
      </c>
      <c r="N19" s="32">
        <v>42.37</v>
      </c>
      <c r="O19" s="32">
        <v>0</v>
      </c>
      <c r="P19" s="32">
        <v>0</v>
      </c>
      <c r="Q19" s="32">
        <v>42.37</v>
      </c>
      <c r="R19" s="32">
        <v>42.37</v>
      </c>
      <c r="S19" s="32">
        <v>0</v>
      </c>
      <c r="T19" s="32">
        <v>0</v>
      </c>
      <c r="U19" s="32">
        <v>342.25</v>
      </c>
      <c r="V19" s="32">
        <v>342.25</v>
      </c>
      <c r="W19" s="32">
        <v>0</v>
      </c>
      <c r="X19" s="32">
        <v>0</v>
      </c>
      <c r="Y19" s="32">
        <v>102.66999999999999</v>
      </c>
      <c r="Z19" s="32">
        <v>102.66999999999999</v>
      </c>
      <c r="AA19" s="32">
        <v>49105.71</v>
      </c>
      <c r="AB19" s="32">
        <v>25900.85</v>
      </c>
      <c r="AC19" s="32">
        <v>8412013.9800000004</v>
      </c>
      <c r="AD19" s="32">
        <v>8487020.540000001</v>
      </c>
      <c r="AE19" s="32">
        <v>49105.71</v>
      </c>
      <c r="AF19" s="32">
        <v>25900.85</v>
      </c>
      <c r="AG19" s="32">
        <v>8412013.9800000004</v>
      </c>
      <c r="AH19" s="32">
        <v>8487020.540000001</v>
      </c>
      <c r="AI19" s="32">
        <v>62807.92</v>
      </c>
      <c r="AJ19" s="32">
        <v>135541.3499999998</v>
      </c>
      <c r="AK19" s="32">
        <v>1342595.5999999994</v>
      </c>
      <c r="AL19" s="32">
        <v>1540944.8699999992</v>
      </c>
      <c r="AM19" s="32">
        <v>18842.376000000004</v>
      </c>
      <c r="AN19" s="32">
        <v>40662.404999999941</v>
      </c>
      <c r="AO19" s="32">
        <v>402778.67999999993</v>
      </c>
      <c r="AP19" s="32">
        <v>462283.46099999989</v>
      </c>
      <c r="AQ19" s="32">
        <v>25721.119999999999</v>
      </c>
      <c r="AR19" s="32">
        <v>123142.65</v>
      </c>
      <c r="AS19" s="32">
        <v>117550.77999999998</v>
      </c>
      <c r="AT19" s="32">
        <v>266414.55</v>
      </c>
      <c r="AU19" s="32">
        <v>13781.647000000001</v>
      </c>
      <c r="AV19" s="32">
        <v>116845.912</v>
      </c>
      <c r="AW19" s="32">
        <v>35265.229999999981</v>
      </c>
      <c r="AX19" s="32">
        <v>165892.78899999999</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8020.88</v>
      </c>
      <c r="CN19" s="32">
        <v>0</v>
      </c>
      <c r="CO19" s="32">
        <v>0</v>
      </c>
      <c r="CP19" s="32">
        <v>8020.88</v>
      </c>
      <c r="CQ19" s="32">
        <v>1278.4300000000003</v>
      </c>
      <c r="CR19" s="32">
        <v>0</v>
      </c>
      <c r="CS19" s="32">
        <v>0</v>
      </c>
      <c r="CT19" s="32">
        <v>1278.4300000000003</v>
      </c>
      <c r="CU19" s="32">
        <v>832.47</v>
      </c>
      <c r="CV19" s="32">
        <v>0</v>
      </c>
      <c r="CW19" s="32">
        <v>0</v>
      </c>
      <c r="CX19" s="32">
        <v>832.47</v>
      </c>
      <c r="CY19" s="32">
        <v>166.99</v>
      </c>
      <c r="CZ19" s="32">
        <v>0</v>
      </c>
      <c r="DA19" s="32">
        <v>0</v>
      </c>
      <c r="DB19" s="32">
        <v>166.99</v>
      </c>
      <c r="DC19" s="32">
        <v>0</v>
      </c>
      <c r="DD19" s="32">
        <v>0</v>
      </c>
      <c r="DE19" s="32">
        <v>0</v>
      </c>
      <c r="DF19" s="32">
        <v>0</v>
      </c>
      <c r="DG19" s="32">
        <v>0</v>
      </c>
      <c r="DH19" s="32">
        <v>0</v>
      </c>
      <c r="DI19" s="32">
        <v>0</v>
      </c>
      <c r="DJ19" s="32">
        <v>0</v>
      </c>
      <c r="DK19" s="32">
        <v>0</v>
      </c>
      <c r="DL19" s="32">
        <v>0</v>
      </c>
      <c r="DM19" s="32">
        <v>0</v>
      </c>
      <c r="DN19" s="32">
        <v>0</v>
      </c>
      <c r="DO19" s="32">
        <v>0</v>
      </c>
      <c r="DP19" s="32">
        <v>0</v>
      </c>
      <c r="DQ19" s="32">
        <v>0</v>
      </c>
      <c r="DR19" s="32">
        <v>0</v>
      </c>
      <c r="DS19" s="32">
        <v>0</v>
      </c>
      <c r="DT19" s="32">
        <v>0</v>
      </c>
      <c r="DU19" s="32">
        <v>0</v>
      </c>
      <c r="DV19" s="32">
        <v>0</v>
      </c>
      <c r="DW19" s="32">
        <v>0</v>
      </c>
      <c r="DX19" s="32">
        <v>0</v>
      </c>
      <c r="DY19" s="32">
        <v>0</v>
      </c>
      <c r="DZ19" s="32">
        <v>0</v>
      </c>
      <c r="EA19" s="32">
        <v>0</v>
      </c>
      <c r="EB19" s="32">
        <v>0</v>
      </c>
      <c r="EC19" s="32">
        <v>0</v>
      </c>
      <c r="ED19" s="32">
        <v>0</v>
      </c>
      <c r="EE19" s="32">
        <v>0</v>
      </c>
      <c r="EF19" s="32">
        <v>0</v>
      </c>
      <c r="EG19" s="32">
        <v>0</v>
      </c>
      <c r="EH19" s="32">
        <v>0</v>
      </c>
      <c r="EI19" s="32">
        <v>0</v>
      </c>
      <c r="EJ19" s="32">
        <v>0</v>
      </c>
      <c r="EK19" s="32">
        <v>0</v>
      </c>
      <c r="EL19" s="32">
        <v>0</v>
      </c>
      <c r="EM19" s="32">
        <v>0</v>
      </c>
      <c r="EN19" s="32">
        <v>0</v>
      </c>
      <c r="EO19" s="32">
        <v>0</v>
      </c>
      <c r="EP19" s="32">
        <v>0</v>
      </c>
      <c r="EQ19" s="32">
        <f t="shared" si="0"/>
        <v>146488.1</v>
      </c>
      <c r="ER19" s="32">
        <f t="shared" si="1"/>
        <v>284584.8499999998</v>
      </c>
      <c r="ES19" s="32">
        <f t="shared" si="2"/>
        <v>9872544.9799999986</v>
      </c>
      <c r="ET19" s="32">
        <f t="shared" si="3"/>
        <v>10303617.930000002</v>
      </c>
      <c r="EU19" s="32">
        <f t="shared" si="4"/>
        <v>83175.153000000006</v>
      </c>
      <c r="EV19" s="32">
        <f t="shared" si="5"/>
        <v>183409.16699999996</v>
      </c>
      <c r="EW19" s="32">
        <f t="shared" si="6"/>
        <v>8850202.9299999997</v>
      </c>
      <c r="EX19" s="32">
        <f t="shared" si="7"/>
        <v>9116787.25</v>
      </c>
    </row>
    <row r="20" spans="1:154" ht="24.9" customHeight="1">
      <c r="A20" s="20">
        <v>13</v>
      </c>
      <c r="B20" s="31" t="s">
        <v>37</v>
      </c>
      <c r="C20" s="32">
        <v>22000</v>
      </c>
      <c r="D20" s="32">
        <v>0</v>
      </c>
      <c r="E20" s="32">
        <v>0</v>
      </c>
      <c r="F20" s="32">
        <v>22000</v>
      </c>
      <c r="G20" s="32">
        <v>22000</v>
      </c>
      <c r="H20" s="32">
        <v>0</v>
      </c>
      <c r="I20" s="32">
        <v>0</v>
      </c>
      <c r="J20" s="32">
        <v>22000</v>
      </c>
      <c r="K20" s="32">
        <v>0</v>
      </c>
      <c r="L20" s="32">
        <v>0</v>
      </c>
      <c r="M20" s="32">
        <v>0</v>
      </c>
      <c r="N20" s="32">
        <v>0</v>
      </c>
      <c r="O20" s="32">
        <v>0</v>
      </c>
      <c r="P20" s="32">
        <v>0</v>
      </c>
      <c r="Q20" s="32">
        <v>0</v>
      </c>
      <c r="R20" s="32">
        <v>0</v>
      </c>
      <c r="S20" s="32">
        <v>0</v>
      </c>
      <c r="T20" s="32">
        <v>300</v>
      </c>
      <c r="U20" s="32">
        <v>0</v>
      </c>
      <c r="V20" s="32">
        <v>300</v>
      </c>
      <c r="W20" s="32">
        <v>0</v>
      </c>
      <c r="X20" s="32">
        <v>300</v>
      </c>
      <c r="Y20" s="32">
        <v>0</v>
      </c>
      <c r="Z20" s="32">
        <v>300</v>
      </c>
      <c r="AA20" s="32">
        <v>1021495.09</v>
      </c>
      <c r="AB20" s="32">
        <v>5245.38</v>
      </c>
      <c r="AC20" s="32">
        <v>872263.72</v>
      </c>
      <c r="AD20" s="32">
        <v>1899004.19</v>
      </c>
      <c r="AE20" s="32">
        <v>1021495.09</v>
      </c>
      <c r="AF20" s="32">
        <v>5245.38</v>
      </c>
      <c r="AG20" s="32">
        <v>872263.72</v>
      </c>
      <c r="AH20" s="32">
        <v>1899004.19</v>
      </c>
      <c r="AI20" s="32">
        <v>255826.28999999998</v>
      </c>
      <c r="AJ20" s="32">
        <v>761853.86</v>
      </c>
      <c r="AK20" s="32">
        <v>49481</v>
      </c>
      <c r="AL20" s="32">
        <v>1067161.1499999999</v>
      </c>
      <c r="AM20" s="32">
        <v>255826.28999999998</v>
      </c>
      <c r="AN20" s="32">
        <v>761853.86</v>
      </c>
      <c r="AO20" s="32">
        <v>49481</v>
      </c>
      <c r="AP20" s="32">
        <v>1067161.1499999999</v>
      </c>
      <c r="AQ20" s="32">
        <v>71460.277205882347</v>
      </c>
      <c r="AR20" s="32">
        <v>235791.41352941177</v>
      </c>
      <c r="AS20" s="32">
        <v>6779.4</v>
      </c>
      <c r="AT20" s="32">
        <v>314031.09073529416</v>
      </c>
      <c r="AU20" s="32">
        <v>71460.277205882347</v>
      </c>
      <c r="AV20" s="32">
        <v>235791.41352941177</v>
      </c>
      <c r="AW20" s="32">
        <v>6779.4</v>
      </c>
      <c r="AX20" s="32">
        <v>314031.09073529416</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2426.67</v>
      </c>
      <c r="CN20" s="32">
        <v>0</v>
      </c>
      <c r="CO20" s="32">
        <v>0</v>
      </c>
      <c r="CP20" s="32">
        <v>2426.67</v>
      </c>
      <c r="CQ20" s="32">
        <v>2426.67</v>
      </c>
      <c r="CR20" s="32">
        <v>0</v>
      </c>
      <c r="CS20" s="32">
        <v>0</v>
      </c>
      <c r="CT20" s="32">
        <v>2426.67</v>
      </c>
      <c r="CU20" s="32">
        <v>65050.350000000006</v>
      </c>
      <c r="CV20" s="32">
        <v>0</v>
      </c>
      <c r="CW20" s="32">
        <v>0</v>
      </c>
      <c r="CX20" s="32">
        <v>65050.350000000006</v>
      </c>
      <c r="CY20" s="32">
        <v>65050.350000000006</v>
      </c>
      <c r="CZ20" s="32">
        <v>0</v>
      </c>
      <c r="DA20" s="32">
        <v>0</v>
      </c>
      <c r="DB20" s="32">
        <v>65050.350000000006</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40009.699999999997</v>
      </c>
      <c r="EB20" s="32">
        <v>0</v>
      </c>
      <c r="EC20" s="32">
        <v>0</v>
      </c>
      <c r="ED20" s="32">
        <v>40009.699999999997</v>
      </c>
      <c r="EE20" s="32">
        <v>40009.699999999997</v>
      </c>
      <c r="EF20" s="32">
        <v>0</v>
      </c>
      <c r="EG20" s="32">
        <v>0</v>
      </c>
      <c r="EH20" s="32">
        <v>40009.699999999997</v>
      </c>
      <c r="EI20" s="32">
        <v>0</v>
      </c>
      <c r="EJ20" s="32">
        <v>0</v>
      </c>
      <c r="EK20" s="32">
        <v>0</v>
      </c>
      <c r="EL20" s="32">
        <v>0</v>
      </c>
      <c r="EM20" s="32">
        <v>0</v>
      </c>
      <c r="EN20" s="32">
        <v>0</v>
      </c>
      <c r="EO20" s="32">
        <v>0</v>
      </c>
      <c r="EP20" s="32">
        <v>0</v>
      </c>
      <c r="EQ20" s="32">
        <f t="shared" si="0"/>
        <v>1478268.3772058822</v>
      </c>
      <c r="ER20" s="32">
        <f t="shared" si="1"/>
        <v>1003190.6535294118</v>
      </c>
      <c r="ES20" s="32">
        <f t="shared" si="2"/>
        <v>928524.12</v>
      </c>
      <c r="ET20" s="32">
        <f t="shared" si="3"/>
        <v>3409983.150735294</v>
      </c>
      <c r="EU20" s="32">
        <f t="shared" si="4"/>
        <v>1478268.3772058822</v>
      </c>
      <c r="EV20" s="32">
        <f t="shared" si="5"/>
        <v>1003190.6535294118</v>
      </c>
      <c r="EW20" s="32">
        <f t="shared" si="6"/>
        <v>928524.12</v>
      </c>
      <c r="EX20" s="32">
        <f t="shared" si="7"/>
        <v>3409983.150735294</v>
      </c>
    </row>
    <row r="21" spans="1:154" ht="24.9" customHeight="1">
      <c r="A21" s="20">
        <v>14</v>
      </c>
      <c r="B21" s="33" t="s">
        <v>39</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10000</v>
      </c>
      <c r="V21" s="32">
        <v>10000</v>
      </c>
      <c r="W21" s="32">
        <v>0</v>
      </c>
      <c r="X21" s="32">
        <v>0</v>
      </c>
      <c r="Y21" s="32">
        <v>10000</v>
      </c>
      <c r="Z21" s="32">
        <v>10000</v>
      </c>
      <c r="AA21" s="32">
        <v>0</v>
      </c>
      <c r="AB21" s="32">
        <v>0</v>
      </c>
      <c r="AC21" s="32">
        <v>0</v>
      </c>
      <c r="AD21" s="32">
        <v>0</v>
      </c>
      <c r="AE21" s="32">
        <v>0</v>
      </c>
      <c r="AF21" s="32">
        <v>0</v>
      </c>
      <c r="AG21" s="32">
        <v>0</v>
      </c>
      <c r="AH21" s="32">
        <v>0</v>
      </c>
      <c r="AI21" s="32">
        <v>1616179.6094999993</v>
      </c>
      <c r="AJ21" s="32">
        <v>0</v>
      </c>
      <c r="AK21" s="32">
        <v>116399.92000000001</v>
      </c>
      <c r="AL21" s="32">
        <v>1732579.5294999992</v>
      </c>
      <c r="AM21" s="32">
        <v>1616179.6094999993</v>
      </c>
      <c r="AN21" s="32">
        <v>0</v>
      </c>
      <c r="AO21" s="32">
        <v>116399.92000000001</v>
      </c>
      <c r="AP21" s="32">
        <v>1732579.5294999992</v>
      </c>
      <c r="AQ21" s="32">
        <v>174645.5871058823</v>
      </c>
      <c r="AR21" s="32">
        <v>137938.08352941176</v>
      </c>
      <c r="AS21" s="32">
        <v>5720</v>
      </c>
      <c r="AT21" s="32">
        <v>318303.67063529405</v>
      </c>
      <c r="AU21" s="32">
        <v>174645.5871058823</v>
      </c>
      <c r="AV21" s="32">
        <v>137938.08352941176</v>
      </c>
      <c r="AW21" s="32">
        <v>5720</v>
      </c>
      <c r="AX21" s="32">
        <v>318303.67063529405</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1790825.1966058817</v>
      </c>
      <c r="ER21" s="32">
        <f t="shared" si="1"/>
        <v>137938.08352941176</v>
      </c>
      <c r="ES21" s="32">
        <f t="shared" si="2"/>
        <v>132119.92000000001</v>
      </c>
      <c r="ET21" s="32">
        <f t="shared" si="3"/>
        <v>2060883.2001352934</v>
      </c>
      <c r="EU21" s="32">
        <f t="shared" si="4"/>
        <v>1790825.1966058817</v>
      </c>
      <c r="EV21" s="32">
        <f t="shared" si="5"/>
        <v>137938.08352941176</v>
      </c>
      <c r="EW21" s="32">
        <f t="shared" si="6"/>
        <v>132119.92000000001</v>
      </c>
      <c r="EX21" s="32">
        <f t="shared" si="7"/>
        <v>2060883.2001352934</v>
      </c>
    </row>
    <row r="22" spans="1:154" ht="24.9" customHeight="1">
      <c r="A22" s="20">
        <v>15</v>
      </c>
      <c r="B22" s="33" t="s">
        <v>41</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1293348.9022743376</v>
      </c>
      <c r="AB22" s="32">
        <v>266098.64814065996</v>
      </c>
      <c r="AC22" s="32">
        <v>0</v>
      </c>
      <c r="AD22" s="32">
        <v>1559447.5504149976</v>
      </c>
      <c r="AE22" s="32">
        <v>1293348.9022743376</v>
      </c>
      <c r="AF22" s="32">
        <v>266098.64814065996</v>
      </c>
      <c r="AG22" s="32">
        <v>0</v>
      </c>
      <c r="AH22" s="32">
        <v>1559447.5504149976</v>
      </c>
      <c r="AI22" s="32">
        <v>35989.39</v>
      </c>
      <c r="AJ22" s="32">
        <v>2656.67</v>
      </c>
      <c r="AK22" s="32">
        <v>0</v>
      </c>
      <c r="AL22" s="32">
        <v>38646.06</v>
      </c>
      <c r="AM22" s="32">
        <v>16273.710999999999</v>
      </c>
      <c r="AN22" s="32">
        <v>1677.328</v>
      </c>
      <c r="AO22" s="32">
        <v>0</v>
      </c>
      <c r="AP22" s="32">
        <v>17951.039000000001</v>
      </c>
      <c r="AQ22" s="32">
        <v>24747.414705882351</v>
      </c>
      <c r="AR22" s="32">
        <v>90597.543529411763</v>
      </c>
      <c r="AS22" s="32">
        <v>0</v>
      </c>
      <c r="AT22" s="32">
        <v>115344.95823529412</v>
      </c>
      <c r="AU22" s="32">
        <v>24446.414705882351</v>
      </c>
      <c r="AV22" s="32">
        <v>90597.543529411763</v>
      </c>
      <c r="AW22" s="32">
        <v>0</v>
      </c>
      <c r="AX22" s="32">
        <v>115043.95823529412</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1249.6099999999999</v>
      </c>
      <c r="CN22" s="32">
        <v>0</v>
      </c>
      <c r="CO22" s="32">
        <v>0</v>
      </c>
      <c r="CP22" s="32">
        <v>1249.6099999999999</v>
      </c>
      <c r="CQ22" s="32">
        <v>249.92199999999991</v>
      </c>
      <c r="CR22" s="32">
        <v>0</v>
      </c>
      <c r="CS22" s="32">
        <v>0</v>
      </c>
      <c r="CT22" s="32">
        <v>249.92199999999991</v>
      </c>
      <c r="CU22" s="32">
        <v>4722.1000000000004</v>
      </c>
      <c r="CV22" s="32">
        <v>28249.120000000003</v>
      </c>
      <c r="CW22" s="32">
        <v>0</v>
      </c>
      <c r="CX22" s="32">
        <v>32971.22</v>
      </c>
      <c r="CY22" s="32">
        <v>1824.4200000000005</v>
      </c>
      <c r="CZ22" s="32">
        <v>28249.120000000003</v>
      </c>
      <c r="DA22" s="32">
        <v>0</v>
      </c>
      <c r="DB22" s="32">
        <v>30073.540000000005</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f t="shared" si="0"/>
        <v>1360057.41698022</v>
      </c>
      <c r="ER22" s="32">
        <f t="shared" si="1"/>
        <v>387601.98167007172</v>
      </c>
      <c r="ES22" s="32">
        <f t="shared" si="2"/>
        <v>0</v>
      </c>
      <c r="ET22" s="32">
        <f t="shared" si="3"/>
        <v>1747659.3986502918</v>
      </c>
      <c r="EU22" s="32">
        <f t="shared" si="4"/>
        <v>1336143.3699802198</v>
      </c>
      <c r="EV22" s="32">
        <f t="shared" si="5"/>
        <v>386622.63967007172</v>
      </c>
      <c r="EW22" s="32">
        <f t="shared" si="6"/>
        <v>0</v>
      </c>
      <c r="EX22" s="32">
        <f t="shared" si="7"/>
        <v>1722766.0096502919</v>
      </c>
    </row>
    <row r="23" spans="1:154" ht="24.9" customHeight="1">
      <c r="A23" s="20">
        <v>16</v>
      </c>
      <c r="B23" s="33" t="s">
        <v>40</v>
      </c>
      <c r="C23" s="32">
        <v>7922.49</v>
      </c>
      <c r="D23" s="32">
        <v>0</v>
      </c>
      <c r="E23" s="32">
        <v>0</v>
      </c>
      <c r="F23" s="32">
        <v>7922.49</v>
      </c>
      <c r="G23" s="32">
        <v>792.2489999999998</v>
      </c>
      <c r="H23" s="32">
        <v>0</v>
      </c>
      <c r="I23" s="32">
        <v>0</v>
      </c>
      <c r="J23" s="32">
        <v>792.2489999999998</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441594.13000000024</v>
      </c>
      <c r="AJ23" s="32">
        <v>277454.0799999999</v>
      </c>
      <c r="AK23" s="32">
        <v>0</v>
      </c>
      <c r="AL23" s="32">
        <v>719048.2100000002</v>
      </c>
      <c r="AM23" s="32">
        <v>203801.57800000021</v>
      </c>
      <c r="AN23" s="32">
        <v>132281.2399999999</v>
      </c>
      <c r="AO23" s="32">
        <v>0</v>
      </c>
      <c r="AP23" s="32">
        <v>336082.81800000009</v>
      </c>
      <c r="AQ23" s="32">
        <v>20567.197205882352</v>
      </c>
      <c r="AR23" s="32">
        <v>143295.63352941177</v>
      </c>
      <c r="AS23" s="32">
        <v>0</v>
      </c>
      <c r="AT23" s="32">
        <v>163862.83073529412</v>
      </c>
      <c r="AU23" s="32">
        <v>11585.221205882352</v>
      </c>
      <c r="AV23" s="32">
        <v>134643.63352941177</v>
      </c>
      <c r="AW23" s="32">
        <v>0</v>
      </c>
      <c r="AX23" s="32">
        <v>146228.85473529412</v>
      </c>
      <c r="AY23" s="32">
        <v>0</v>
      </c>
      <c r="AZ23" s="32">
        <v>0</v>
      </c>
      <c r="BA23" s="32">
        <v>0</v>
      </c>
      <c r="BB23" s="32">
        <v>0</v>
      </c>
      <c r="BC23" s="32">
        <v>0</v>
      </c>
      <c r="BD23" s="32">
        <v>0</v>
      </c>
      <c r="BE23" s="32">
        <v>0</v>
      </c>
      <c r="BF23" s="32">
        <v>0</v>
      </c>
      <c r="BG23" s="32">
        <v>583460</v>
      </c>
      <c r="BH23" s="32">
        <v>0</v>
      </c>
      <c r="BI23" s="32">
        <v>0</v>
      </c>
      <c r="BJ23" s="32">
        <v>583460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574.57000000000005</v>
      </c>
      <c r="CO23" s="32">
        <v>0</v>
      </c>
      <c r="CP23" s="32">
        <v>574.57000000000005</v>
      </c>
      <c r="CQ23" s="32">
        <v>0</v>
      </c>
      <c r="CR23" s="32">
        <v>114.91399999999999</v>
      </c>
      <c r="CS23" s="32">
        <v>0</v>
      </c>
      <c r="CT23" s="32">
        <v>114.91399999999999</v>
      </c>
      <c r="CU23" s="32">
        <v>52995.28</v>
      </c>
      <c r="CV23" s="32">
        <v>0</v>
      </c>
      <c r="CW23" s="32">
        <v>0</v>
      </c>
      <c r="CX23" s="32">
        <v>52995.28</v>
      </c>
      <c r="CY23" s="32">
        <v>8133.5952499999985</v>
      </c>
      <c r="CZ23" s="32">
        <v>0</v>
      </c>
      <c r="DA23" s="32">
        <v>0</v>
      </c>
      <c r="DB23" s="32">
        <v>8133.5952499999985</v>
      </c>
      <c r="DC23" s="32">
        <v>0</v>
      </c>
      <c r="DD23" s="32">
        <v>0</v>
      </c>
      <c r="DE23" s="32">
        <v>0</v>
      </c>
      <c r="DF23" s="32">
        <v>0</v>
      </c>
      <c r="DG23" s="32">
        <v>0</v>
      </c>
      <c r="DH23" s="32">
        <v>0</v>
      </c>
      <c r="DI23" s="32">
        <v>0</v>
      </c>
      <c r="DJ23" s="32">
        <v>0</v>
      </c>
      <c r="DK23" s="32">
        <v>0</v>
      </c>
      <c r="DL23" s="32">
        <v>0</v>
      </c>
      <c r="DM23" s="32">
        <v>0</v>
      </c>
      <c r="DN23" s="32">
        <v>0</v>
      </c>
      <c r="DO23" s="32">
        <v>0</v>
      </c>
      <c r="DP23" s="32">
        <v>0</v>
      </c>
      <c r="DQ23" s="32">
        <v>0</v>
      </c>
      <c r="DR23" s="32">
        <v>0</v>
      </c>
      <c r="DS23" s="32">
        <v>0</v>
      </c>
      <c r="DT23" s="32">
        <v>0</v>
      </c>
      <c r="DU23" s="32">
        <v>0</v>
      </c>
      <c r="DV23" s="32">
        <v>0</v>
      </c>
      <c r="DW23" s="32">
        <v>0</v>
      </c>
      <c r="DX23" s="32">
        <v>0</v>
      </c>
      <c r="DY23" s="32">
        <v>0</v>
      </c>
      <c r="DZ23" s="32">
        <v>0</v>
      </c>
      <c r="EA23" s="32">
        <v>0</v>
      </c>
      <c r="EB23" s="32">
        <v>0</v>
      </c>
      <c r="EC23" s="32">
        <v>0</v>
      </c>
      <c r="ED23" s="32">
        <v>0</v>
      </c>
      <c r="EE23" s="32">
        <v>0</v>
      </c>
      <c r="EF23" s="32">
        <v>0</v>
      </c>
      <c r="EG23" s="32">
        <v>0</v>
      </c>
      <c r="EH23" s="32">
        <v>0</v>
      </c>
      <c r="EI23" s="32">
        <v>0</v>
      </c>
      <c r="EJ23" s="32">
        <v>0</v>
      </c>
      <c r="EK23" s="32">
        <v>0</v>
      </c>
      <c r="EL23" s="32">
        <v>0</v>
      </c>
      <c r="EM23" s="32">
        <v>0</v>
      </c>
      <c r="EN23" s="32">
        <v>0</v>
      </c>
      <c r="EO23" s="32">
        <v>0</v>
      </c>
      <c r="EP23" s="32">
        <v>0</v>
      </c>
      <c r="EQ23" s="32">
        <f t="shared" si="0"/>
        <v>1106539.0972058827</v>
      </c>
      <c r="ER23" s="32">
        <f t="shared" si="1"/>
        <v>421324.28352941171</v>
      </c>
      <c r="ES23" s="32">
        <f t="shared" si="2"/>
        <v>0</v>
      </c>
      <c r="ET23" s="32">
        <f t="shared" si="3"/>
        <v>1527863.3807352944</v>
      </c>
      <c r="EU23" s="32">
        <f t="shared" si="4"/>
        <v>224312.64345588256</v>
      </c>
      <c r="EV23" s="32">
        <f t="shared" si="5"/>
        <v>267039.78752941167</v>
      </c>
      <c r="EW23" s="32">
        <f t="shared" si="6"/>
        <v>0</v>
      </c>
      <c r="EX23" s="32">
        <f t="shared" si="7"/>
        <v>491352.43098529422</v>
      </c>
    </row>
    <row r="24" spans="1:154" ht="24.9" customHeight="1">
      <c r="A24" s="20">
        <v>17</v>
      </c>
      <c r="B24" s="33" t="s">
        <v>94</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10239.790000000001</v>
      </c>
      <c r="AJ24" s="32">
        <v>3721.3</v>
      </c>
      <c r="AK24" s="32">
        <v>0</v>
      </c>
      <c r="AL24" s="32">
        <v>13961.09</v>
      </c>
      <c r="AM24" s="32">
        <v>10239.790000000001</v>
      </c>
      <c r="AN24" s="32">
        <v>3721.3</v>
      </c>
      <c r="AO24" s="32">
        <v>0</v>
      </c>
      <c r="AP24" s="32">
        <v>13961.09</v>
      </c>
      <c r="AQ24" s="32">
        <v>8664.7272058823528</v>
      </c>
      <c r="AR24" s="32">
        <v>116022.31352941177</v>
      </c>
      <c r="AS24" s="32">
        <v>0</v>
      </c>
      <c r="AT24" s="32">
        <v>124687.04073529413</v>
      </c>
      <c r="AU24" s="32">
        <v>8664.7272058823528</v>
      </c>
      <c r="AV24" s="32">
        <v>116022.31352941177</v>
      </c>
      <c r="AW24" s="32">
        <v>0</v>
      </c>
      <c r="AX24" s="32">
        <v>124687.04073529413</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11927</v>
      </c>
      <c r="DL24" s="32">
        <v>0</v>
      </c>
      <c r="DM24" s="32">
        <v>0</v>
      </c>
      <c r="DN24" s="32">
        <v>11927</v>
      </c>
      <c r="DO24" s="32">
        <v>11927</v>
      </c>
      <c r="DP24" s="32">
        <v>0</v>
      </c>
      <c r="DQ24" s="32">
        <v>0</v>
      </c>
      <c r="DR24" s="32">
        <v>11927</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30831.517205882352</v>
      </c>
      <c r="ER24" s="32">
        <f t="shared" si="1"/>
        <v>119743.61352941177</v>
      </c>
      <c r="ES24" s="32">
        <f t="shared" si="2"/>
        <v>0</v>
      </c>
      <c r="ET24" s="32">
        <f t="shared" si="3"/>
        <v>150575.13073529414</v>
      </c>
      <c r="EU24" s="32">
        <f t="shared" si="4"/>
        <v>30831.517205882352</v>
      </c>
      <c r="EV24" s="32">
        <f t="shared" si="5"/>
        <v>119743.61352941177</v>
      </c>
      <c r="EW24" s="32">
        <f t="shared" si="6"/>
        <v>0</v>
      </c>
      <c r="EX24" s="32">
        <f t="shared" si="7"/>
        <v>150575.13073529414</v>
      </c>
    </row>
    <row r="25" spans="1:154" ht="13.8">
      <c r="A25" s="22"/>
      <c r="B25" s="40" t="s">
        <v>22</v>
      </c>
      <c r="C25" s="35">
        <f t="shared" ref="C25" si="8">SUM(C8:C24)</f>
        <v>5555427.6500000013</v>
      </c>
      <c r="D25" s="35">
        <f t="shared" ref="D25" si="9">SUM(D8:D24)</f>
        <v>6486961.3200000022</v>
      </c>
      <c r="E25" s="35">
        <f t="shared" ref="E25" si="10">SUM(E8:E24)</f>
        <v>634999.9</v>
      </c>
      <c r="F25" s="35">
        <f t="shared" ref="F25" si="11">SUM(F8:F24)</f>
        <v>12677388.870000003</v>
      </c>
      <c r="G25" s="35">
        <f t="shared" ref="G25" si="12">SUM(G8:G24)</f>
        <v>2029112.0564801523</v>
      </c>
      <c r="H25" s="35">
        <f t="shared" ref="H25" si="13">SUM(H8:H24)</f>
        <v>6299189.6453732308</v>
      </c>
      <c r="I25" s="35">
        <f t="shared" ref="I25" si="14">SUM(I8:I24)</f>
        <v>593408.55964661867</v>
      </c>
      <c r="J25" s="35">
        <f t="shared" ref="J25" si="15">SUM(J8:J24)</f>
        <v>8921710.261500001</v>
      </c>
      <c r="K25" s="35">
        <f t="shared" ref="K25" si="16">SUM(K8:K24)</f>
        <v>396722.46616099996</v>
      </c>
      <c r="L25" s="35">
        <f t="shared" ref="L25" si="17">SUM(L8:L24)</f>
        <v>688301.39999999991</v>
      </c>
      <c r="M25" s="35">
        <f t="shared" ref="M25" si="18">SUM(M8:M24)</f>
        <v>11856.180000000002</v>
      </c>
      <c r="N25" s="35">
        <f t="shared" ref="N25" si="19">SUM(N8:N24)</f>
        <v>1096880.0461609999</v>
      </c>
      <c r="O25" s="35">
        <f t="shared" ref="O25" si="20">SUM(O8:O24)</f>
        <v>396722.46616099996</v>
      </c>
      <c r="P25" s="35">
        <f t="shared" ref="P25" si="21">SUM(P8:P24)</f>
        <v>688301.39999999991</v>
      </c>
      <c r="Q25" s="35">
        <f t="shared" ref="Q25" si="22">SUM(Q8:Q24)</f>
        <v>11856.180000000002</v>
      </c>
      <c r="R25" s="35">
        <f t="shared" ref="R25" si="23">SUM(R8:R24)</f>
        <v>1096880.0461609999</v>
      </c>
      <c r="S25" s="35">
        <f t="shared" ref="S25" si="24">SUM(S8:S24)</f>
        <v>205766.96</v>
      </c>
      <c r="T25" s="35">
        <f t="shared" ref="T25" si="25">SUM(T8:T24)</f>
        <v>56378.16</v>
      </c>
      <c r="U25" s="35">
        <f t="shared" ref="U25" si="26">SUM(U8:U24)</f>
        <v>20692.25</v>
      </c>
      <c r="V25" s="35">
        <f t="shared" ref="V25" si="27">SUM(V8:V24)</f>
        <v>282837.37</v>
      </c>
      <c r="W25" s="35">
        <f t="shared" ref="W25" si="28">SUM(W8:W24)</f>
        <v>149226.9975</v>
      </c>
      <c r="X25" s="35">
        <f t="shared" ref="X25" si="29">SUM(X8:X24)</f>
        <v>56378.16</v>
      </c>
      <c r="Y25" s="35">
        <f t="shared" ref="Y25" si="30">SUM(Y8:Y24)</f>
        <v>20452.669999999998</v>
      </c>
      <c r="Z25" s="35">
        <f t="shared" ref="Z25" si="31">SUM(Z8:Z24)</f>
        <v>226057.82750000001</v>
      </c>
      <c r="AA25" s="35">
        <f t="shared" ref="AA25" si="32">SUM(AA8:AA24)</f>
        <v>113227319.32243304</v>
      </c>
      <c r="AB25" s="35">
        <f t="shared" ref="AB25" si="33">SUM(AB8:AB24)</f>
        <v>12166433.691413525</v>
      </c>
      <c r="AC25" s="35">
        <f t="shared" ref="AC25" si="34">SUM(AC8:AC24)</f>
        <v>63467068.088999718</v>
      </c>
      <c r="AD25" s="35">
        <f t="shared" ref="AD25" si="35">SUM(AD8:AD24)</f>
        <v>188860821.10284629</v>
      </c>
      <c r="AE25" s="35">
        <f t="shared" ref="AE25" si="36">SUM(AE8:AE24)</f>
        <v>113107329.28638302</v>
      </c>
      <c r="AF25" s="35">
        <f t="shared" ref="AF25" si="37">SUM(AF8:AF24)</f>
        <v>12166427.925653525</v>
      </c>
      <c r="AG25" s="35">
        <f t="shared" ref="AG25" si="38">SUM(AG8:AG24)</f>
        <v>62090896.418802246</v>
      </c>
      <c r="AH25" s="35">
        <f t="shared" ref="AH25" si="39">SUM(AH8:AH24)</f>
        <v>187364653.63083881</v>
      </c>
      <c r="AI25" s="35">
        <f t="shared" ref="AI25" si="40">SUM(AI8:AI24)</f>
        <v>19620724.084813412</v>
      </c>
      <c r="AJ25" s="35">
        <f t="shared" ref="AJ25" si="41">SUM(AJ8:AJ24)</f>
        <v>39898283.087912291</v>
      </c>
      <c r="AK25" s="35">
        <f t="shared" ref="AK25" si="42">SUM(AK8:AK24)</f>
        <v>8106855.4002145547</v>
      </c>
      <c r="AL25" s="35">
        <f t="shared" ref="AL25" si="43">SUM(AL8:AL24)</f>
        <v>67625862.57294026</v>
      </c>
      <c r="AM25" s="35">
        <f t="shared" ref="AM25" si="44">SUM(AM8:AM24)</f>
        <v>16246862.007737951</v>
      </c>
      <c r="AN25" s="35">
        <f t="shared" ref="AN25" si="45">SUM(AN8:AN24)</f>
        <v>31046209.768559154</v>
      </c>
      <c r="AO25" s="35">
        <f t="shared" ref="AO25" si="46">SUM(AO8:AO24)</f>
        <v>4989224.0048118122</v>
      </c>
      <c r="AP25" s="35">
        <f t="shared" ref="AP25" si="47">SUM(AP8:AP24)</f>
        <v>52282295.781108923</v>
      </c>
      <c r="AQ25" s="35">
        <f t="shared" ref="AQ25" si="48">SUM(AQ8:AQ24)</f>
        <v>3071601.3291555298</v>
      </c>
      <c r="AR25" s="35">
        <f t="shared" ref="AR25" si="49">SUM(AR8:AR24)</f>
        <v>6966806.2235385887</v>
      </c>
      <c r="AS25" s="35">
        <f t="shared" ref="AS25" si="50">SUM(AS8:AS24)</f>
        <v>920628.57000000007</v>
      </c>
      <c r="AT25" s="35">
        <f t="shared" ref="AT25" si="51">SUM(AT8:AT24)</f>
        <v>10959036.122694118</v>
      </c>
      <c r="AU25" s="35">
        <f t="shared" ref="AU25" si="52">SUM(AU8:AU24)</f>
        <v>2591989.6781996465</v>
      </c>
      <c r="AV25" s="35">
        <f t="shared" ref="AV25" si="53">SUM(AV8:AV24)</f>
        <v>5841720.9225091757</v>
      </c>
      <c r="AW25" s="35">
        <f t="shared" ref="AW25" si="54">SUM(AW8:AW24)</f>
        <v>629677.83900000004</v>
      </c>
      <c r="AX25" s="35">
        <f t="shared" ref="AX25" si="55">SUM(AX8:AX24)</f>
        <v>9063388.4397088271</v>
      </c>
      <c r="AY25" s="35">
        <f t="shared" ref="AY25" si="56">SUM(AY8:AY24)</f>
        <v>-3.3485501990071498E-3</v>
      </c>
      <c r="AZ25" s="35">
        <f t="shared" ref="AZ25" si="57">SUM(AZ8:AZ24)</f>
        <v>0</v>
      </c>
      <c r="BA25" s="35">
        <f t="shared" ref="BA25" si="58">SUM(BA8:BA24)</f>
        <v>0</v>
      </c>
      <c r="BB25" s="35">
        <f t="shared" ref="BB25" si="59">SUM(BB8:BB24)</f>
        <v>-3.3485501990071498E-3</v>
      </c>
      <c r="BC25" s="35">
        <f t="shared" ref="BC25" si="60">SUM(BC8:BC24)</f>
        <v>-3.3485501990071498E-3</v>
      </c>
      <c r="BD25" s="35">
        <f t="shared" ref="BD25" si="61">SUM(BD8:BD24)</f>
        <v>0</v>
      </c>
      <c r="BE25" s="35">
        <f t="shared" ref="BE25" si="62">SUM(BE8:BE24)</f>
        <v>0</v>
      </c>
      <c r="BF25" s="35">
        <f t="shared" ref="BF25" si="63">SUM(BF8:BF24)</f>
        <v>-3.3485501990071498E-3</v>
      </c>
      <c r="BG25" s="35">
        <f t="shared" ref="BG25" si="64">SUM(BG8:BG24)</f>
        <v>583460</v>
      </c>
      <c r="BH25" s="35">
        <f t="shared" ref="BH25" si="65">SUM(BH8:BH24)</f>
        <v>0</v>
      </c>
      <c r="BI25" s="35">
        <f t="shared" ref="BI25" si="66">SUM(BI8:BI24)</f>
        <v>0</v>
      </c>
      <c r="BJ25" s="35">
        <f t="shared" ref="BJ25" si="67">SUM(BJ8:BJ24)</f>
        <v>583460</v>
      </c>
      <c r="BK25" s="35">
        <f t="shared" ref="BK25" si="68">SUM(BK8:BK24)</f>
        <v>0</v>
      </c>
      <c r="BL25" s="35">
        <f t="shared" ref="BL25" si="69">SUM(BL8:BL24)</f>
        <v>0</v>
      </c>
      <c r="BM25" s="35">
        <f t="shared" ref="BM25" si="70">SUM(BM8:BM24)</f>
        <v>0</v>
      </c>
      <c r="BN25" s="35">
        <f t="shared" ref="BN25" si="71">SUM(BN8:BN24)</f>
        <v>0</v>
      </c>
      <c r="BO25" s="35">
        <f t="shared" ref="BO25" si="72">SUM(BO8:BO24)</f>
        <v>5710.6705650000013</v>
      </c>
      <c r="BP25" s="35">
        <f t="shared" ref="BP25" si="73">SUM(BP8:BP24)</f>
        <v>0</v>
      </c>
      <c r="BQ25" s="35">
        <f t="shared" ref="BQ25" si="74">SUM(BQ8:BQ24)</f>
        <v>0</v>
      </c>
      <c r="BR25" s="35">
        <f t="shared" ref="BR25" si="75">SUM(BR8:BR24)</f>
        <v>5710.6705650000013</v>
      </c>
      <c r="BS25" s="35">
        <f t="shared" ref="BS25" si="76">SUM(BS8:BS24)</f>
        <v>0</v>
      </c>
      <c r="BT25" s="35">
        <f t="shared" ref="BT25" si="77">SUM(BT8:BT24)</f>
        <v>0</v>
      </c>
      <c r="BU25" s="35">
        <f t="shared" ref="BU25" si="78">SUM(BU8:BU24)</f>
        <v>0</v>
      </c>
      <c r="BV25" s="35">
        <f t="shared" ref="BV25" si="79">SUM(BV8:BV24)</f>
        <v>0</v>
      </c>
      <c r="BW25" s="35">
        <f t="shared" ref="BW25" si="80">SUM(BW8:BW24)</f>
        <v>453986</v>
      </c>
      <c r="BX25" s="35">
        <f t="shared" ref="BX25" si="81">SUM(BX8:BX24)</f>
        <v>0</v>
      </c>
      <c r="BY25" s="35">
        <f t="shared" ref="BY25" si="82">SUM(BY8:BY24)</f>
        <v>0</v>
      </c>
      <c r="BZ25" s="35">
        <f t="shared" ref="BZ25" si="83">SUM(BZ8:BZ24)</f>
        <v>453986</v>
      </c>
      <c r="CA25" s="35">
        <f t="shared" ref="CA25" si="84">SUM(CA8:CA24)</f>
        <v>226993.03</v>
      </c>
      <c r="CB25" s="35">
        <f t="shared" ref="CB25" si="85">SUM(CB8:CB24)</f>
        <v>0</v>
      </c>
      <c r="CC25" s="35">
        <f t="shared" ref="CC25" si="86">SUM(CC8:CC24)</f>
        <v>0</v>
      </c>
      <c r="CD25" s="35">
        <f t="shared" ref="CD25" si="87">SUM(CD8:CD24)</f>
        <v>226993.03</v>
      </c>
      <c r="CE25" s="35">
        <f t="shared" ref="CE25" si="88">SUM(CE8:CE24)</f>
        <v>0</v>
      </c>
      <c r="CF25" s="35">
        <f t="shared" ref="CF25" si="89">SUM(CF8:CF24)</f>
        <v>0</v>
      </c>
      <c r="CG25" s="35">
        <f t="shared" ref="CG25" si="90">SUM(CG8:CG24)</f>
        <v>0</v>
      </c>
      <c r="CH25" s="35">
        <f t="shared" ref="CH25" si="91">SUM(CH8:CH24)</f>
        <v>0</v>
      </c>
      <c r="CI25" s="35">
        <f t="shared" ref="CI25" si="92">SUM(CI8:CI24)</f>
        <v>0</v>
      </c>
      <c r="CJ25" s="35">
        <f t="shared" ref="CJ25" si="93">SUM(CJ8:CJ24)</f>
        <v>0</v>
      </c>
      <c r="CK25" s="35">
        <f t="shared" ref="CK25" si="94">SUM(CK8:CK24)</f>
        <v>0</v>
      </c>
      <c r="CL25" s="35">
        <f t="shared" ref="CL25" si="95">SUM(CL8:CL24)</f>
        <v>0</v>
      </c>
      <c r="CM25" s="35">
        <f t="shared" ref="CM25" si="96">SUM(CM8:CM24)</f>
        <v>2577903.0595999989</v>
      </c>
      <c r="CN25" s="35">
        <f t="shared" ref="CN25" si="97">SUM(CN8:CN24)</f>
        <v>8524.1603999999988</v>
      </c>
      <c r="CO25" s="35">
        <f t="shared" ref="CO25" si="98">SUM(CO8:CO24)</f>
        <v>0</v>
      </c>
      <c r="CP25" s="35">
        <f t="shared" ref="CP25" si="99">SUM(CP8:CP24)</f>
        <v>2586427.2199999993</v>
      </c>
      <c r="CQ25" s="35">
        <f t="shared" ref="CQ25" si="100">SUM(CQ8:CQ24)</f>
        <v>1683733.3685912869</v>
      </c>
      <c r="CR25" s="35">
        <f t="shared" ref="CR25" si="101">SUM(CR8:CR24)</f>
        <v>5567.2679404623341</v>
      </c>
      <c r="CS25" s="35">
        <f t="shared" ref="CS25" si="102">SUM(CS8:CS24)</f>
        <v>0</v>
      </c>
      <c r="CT25" s="35">
        <f t="shared" ref="CT25" si="103">SUM(CT8:CT24)</f>
        <v>1689300.6365317493</v>
      </c>
      <c r="CU25" s="35">
        <f t="shared" ref="CU25" si="104">SUM(CU8:CU24)</f>
        <v>217951719.29326391</v>
      </c>
      <c r="CV25" s="35">
        <f t="shared" ref="CV25" si="105">SUM(CV8:CV24)</f>
        <v>10928398.833051998</v>
      </c>
      <c r="CW25" s="35">
        <f t="shared" ref="CW25" si="106">SUM(CW8:CW24)</f>
        <v>1720620</v>
      </c>
      <c r="CX25" s="35">
        <f t="shared" ref="CX25" si="107">SUM(CX8:CX24)</f>
        <v>230600738.12631592</v>
      </c>
      <c r="CY25" s="35">
        <f t="shared" ref="CY25" si="108">SUM(CY8:CY24)</f>
        <v>4877075.6061984506</v>
      </c>
      <c r="CZ25" s="35">
        <f t="shared" ref="CZ25" si="109">SUM(CZ8:CZ24)</f>
        <v>2807109.0307662757</v>
      </c>
      <c r="DA25" s="35">
        <f t="shared" ref="DA25" si="110">SUM(DA8:DA24)</f>
        <v>116011.23999999976</v>
      </c>
      <c r="DB25" s="35">
        <f t="shared" ref="DB25" si="111">SUM(DB8:DB24)</f>
        <v>7800195.8769647265</v>
      </c>
      <c r="DC25" s="35">
        <f t="shared" ref="DC25" si="112">SUM(DC8:DC24)</f>
        <v>2809651.27</v>
      </c>
      <c r="DD25" s="35">
        <f t="shared" ref="DD25" si="113">SUM(DD8:DD24)</f>
        <v>111678.61</v>
      </c>
      <c r="DE25" s="35">
        <f t="shared" ref="DE25" si="114">SUM(DE8:DE24)</f>
        <v>170</v>
      </c>
      <c r="DF25" s="35">
        <f t="shared" ref="DF25" si="115">SUM(DF8:DF24)</f>
        <v>2921499.88</v>
      </c>
      <c r="DG25" s="35">
        <f t="shared" ref="DG25" si="116">SUM(DG8:DG24)</f>
        <v>56908.645199999883</v>
      </c>
      <c r="DH25" s="35">
        <f t="shared" ref="DH25" si="117">SUM(DH8:DH24)</f>
        <v>111678.61</v>
      </c>
      <c r="DI25" s="35">
        <f t="shared" ref="DI25" si="118">SUM(DI8:DI24)</f>
        <v>170</v>
      </c>
      <c r="DJ25" s="35">
        <f t="shared" ref="DJ25" si="119">SUM(DJ8:DJ24)</f>
        <v>168757.2551999999</v>
      </c>
      <c r="DK25" s="35">
        <f t="shared" ref="DK25" si="120">SUM(DK8:DK24)</f>
        <v>11298831.450000003</v>
      </c>
      <c r="DL25" s="35">
        <f t="shared" ref="DL25" si="121">SUM(DL8:DL24)</f>
        <v>74252.5</v>
      </c>
      <c r="DM25" s="35">
        <f t="shared" ref="DM25" si="122">SUM(DM8:DM24)</f>
        <v>0</v>
      </c>
      <c r="DN25" s="35">
        <f t="shared" ref="DN25" si="123">SUM(DN8:DN24)</f>
        <v>11373083.950000003</v>
      </c>
      <c r="DO25" s="35">
        <f t="shared" ref="DO25" si="124">SUM(DO8:DO24)</f>
        <v>4704397.8486000029</v>
      </c>
      <c r="DP25" s="35">
        <f t="shared" ref="DP25" si="125">SUM(DP8:DP24)</f>
        <v>74252.5</v>
      </c>
      <c r="DQ25" s="35">
        <f t="shared" ref="DQ25" si="126">SUM(DQ8:DQ24)</f>
        <v>0</v>
      </c>
      <c r="DR25" s="35">
        <f t="shared" ref="DR25" si="127">SUM(DR8:DR24)</f>
        <v>4778650.3486000029</v>
      </c>
      <c r="DS25" s="35">
        <f t="shared" ref="DS25" si="128">SUM(DS8:DS24)</f>
        <v>0</v>
      </c>
      <c r="DT25" s="35">
        <f t="shared" ref="DT25" si="129">SUM(DT8:DT24)</f>
        <v>391922.14</v>
      </c>
      <c r="DU25" s="35">
        <f t="shared" ref="DU25" si="130">SUM(DU8:DU24)</f>
        <v>0</v>
      </c>
      <c r="DV25" s="35">
        <f t="shared" ref="DV25" si="131">SUM(DV8:DV24)</f>
        <v>391922.14</v>
      </c>
      <c r="DW25" s="35">
        <f t="shared" ref="DW25" si="132">SUM(DW8:DW24)</f>
        <v>0</v>
      </c>
      <c r="DX25" s="35">
        <f t="shared" ref="DX25" si="133">SUM(DX8:DX24)</f>
        <v>391922.14</v>
      </c>
      <c r="DY25" s="35">
        <f t="shared" ref="DY25" si="134">SUM(DY8:DY24)</f>
        <v>0</v>
      </c>
      <c r="DZ25" s="35">
        <f t="shared" ref="DZ25" si="135">SUM(DZ8:DZ24)</f>
        <v>391922.14</v>
      </c>
      <c r="EA25" s="35">
        <f t="shared" ref="EA25" si="136">SUM(EA8:EA24)</f>
        <v>1648515.67</v>
      </c>
      <c r="EB25" s="35">
        <f t="shared" ref="EB25" si="137">SUM(EB8:EB24)</f>
        <v>427121.76999999891</v>
      </c>
      <c r="EC25" s="35">
        <f t="shared" ref="EC25" si="138">SUM(EC8:EC24)</f>
        <v>26534</v>
      </c>
      <c r="ED25" s="35">
        <f t="shared" ref="ED25" si="139">SUM(ED8:ED24)</f>
        <v>2102171.439999999</v>
      </c>
      <c r="EE25" s="35">
        <f t="shared" ref="EE25" si="140">SUM(EE8:EE24)</f>
        <v>774542.13875000004</v>
      </c>
      <c r="EF25" s="35">
        <f t="shared" ref="EF25" si="141">SUM(EF8:EF24)</f>
        <v>421283.26999999891</v>
      </c>
      <c r="EG25" s="35">
        <f t="shared" ref="EG25" si="142">SUM(EG8:EG24)</f>
        <v>25332.365000000002</v>
      </c>
      <c r="EH25" s="35">
        <f t="shared" ref="EH25" si="143">SUM(EH8:EH24)</f>
        <v>1221157.7737499988</v>
      </c>
      <c r="EI25" s="35">
        <f t="shared" ref="EI25" si="144">SUM(EI8:EI24)</f>
        <v>0</v>
      </c>
      <c r="EJ25" s="35">
        <f t="shared" ref="EJ25" si="145">SUM(EJ8:EJ24)</f>
        <v>0</v>
      </c>
      <c r="EK25" s="35">
        <f t="shared" ref="EK25" si="146">SUM(EK8:EK24)</f>
        <v>0</v>
      </c>
      <c r="EL25" s="35">
        <f t="shared" ref="EL25" si="147">SUM(EL8:EL24)</f>
        <v>0</v>
      </c>
      <c r="EM25" s="35">
        <f t="shared" ref="EM25" si="148">SUM(EM8:EM24)</f>
        <v>0</v>
      </c>
      <c r="EN25" s="35">
        <f t="shared" ref="EN25" si="149">SUM(EN8:EN24)</f>
        <v>0</v>
      </c>
      <c r="EO25" s="35">
        <f t="shared" ref="EO25" si="150">SUM(EO8:EO24)</f>
        <v>0</v>
      </c>
      <c r="EP25" s="35">
        <f t="shared" ref="EP25" si="151">SUM(EP8:EP24)</f>
        <v>0</v>
      </c>
      <c r="EQ25" s="35">
        <f t="shared" ref="EQ25" si="152">SUM(EQ8:EQ24)</f>
        <v>379407339.22264344</v>
      </c>
      <c r="ER25" s="35">
        <f t="shared" ref="ER25" si="153">SUM(ER8:ER24)</f>
        <v>78205061.896316379</v>
      </c>
      <c r="ES25" s="35">
        <f t="shared" ref="ES25" si="154">SUM(ES8:ES24)</f>
        <v>74909424.389214292</v>
      </c>
      <c r="ET25" s="35">
        <f t="shared" ref="ET25" si="155">SUM(ET8:ET24)</f>
        <v>532521825.50817406</v>
      </c>
      <c r="EU25" s="35">
        <f t="shared" ref="EU25" si="156">SUM(EU8:EU24)</f>
        <v>146844893.12645301</v>
      </c>
      <c r="EV25" s="35">
        <f t="shared" ref="EV25" si="157">SUM(EV8:EV24)</f>
        <v>59910040.640801817</v>
      </c>
      <c r="EW25" s="35">
        <f t="shared" ref="EW25" si="158">SUM(EW8:EW24)</f>
        <v>68477029.277260676</v>
      </c>
      <c r="EX25" s="35">
        <f t="shared" ref="EX25" si="159">SUM(EX8:EX24)</f>
        <v>275231963.04451549</v>
      </c>
    </row>
    <row r="26" spans="1:154" ht="13.8">
      <c r="A26" s="41"/>
      <c r="B26" s="47"/>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row>
    <row r="27" spans="1:154" s="14" customFormat="1" ht="12.75" customHeight="1">
      <c r="EX27" s="52"/>
    </row>
    <row r="28" spans="1:154" s="73" customFormat="1" ht="14.4">
      <c r="A28" s="83"/>
      <c r="B28" s="74" t="s">
        <v>49</v>
      </c>
      <c r="O28" s="84"/>
      <c r="P28" s="84"/>
      <c r="Q28" s="84"/>
      <c r="R28" s="84"/>
      <c r="S28" s="84"/>
      <c r="T28" s="84"/>
      <c r="U28" s="85"/>
      <c r="V28" s="85"/>
      <c r="W28" s="85"/>
      <c r="X28" s="85"/>
      <c r="Y28" s="85"/>
      <c r="Z28" s="85"/>
      <c r="AA28" s="85"/>
      <c r="AB28" s="85"/>
      <c r="AC28" s="85"/>
      <c r="AD28" s="85"/>
      <c r="AE28" s="85"/>
      <c r="AF28" s="85"/>
      <c r="AG28" s="85"/>
      <c r="AH28" s="85"/>
      <c r="AI28" s="85"/>
      <c r="AJ28" s="85"/>
      <c r="AK28" s="85"/>
      <c r="AL28" s="85"/>
      <c r="AM28" s="75"/>
      <c r="AN28" s="75"/>
    </row>
    <row r="29" spans="1:154" s="73" customFormat="1" ht="21" customHeight="1">
      <c r="A29" s="83"/>
      <c r="B29" s="112" t="s">
        <v>61</v>
      </c>
      <c r="C29" s="112"/>
      <c r="D29" s="112"/>
      <c r="E29" s="112"/>
      <c r="F29" s="112"/>
      <c r="G29" s="112"/>
      <c r="H29" s="112"/>
      <c r="I29" s="112"/>
      <c r="J29" s="112"/>
      <c r="K29" s="112"/>
      <c r="L29" s="112"/>
      <c r="M29" s="112"/>
      <c r="N29" s="112"/>
      <c r="O29" s="86"/>
      <c r="P29" s="86"/>
      <c r="Q29" s="86"/>
      <c r="R29" s="86"/>
      <c r="S29" s="86"/>
      <c r="T29" s="86"/>
      <c r="U29" s="87"/>
      <c r="V29" s="87"/>
      <c r="W29" s="87"/>
      <c r="X29" s="87"/>
      <c r="Y29" s="87"/>
      <c r="Z29" s="87"/>
      <c r="AA29" s="87"/>
      <c r="AB29" s="87"/>
      <c r="AC29" s="87"/>
      <c r="AD29" s="87"/>
      <c r="AE29" s="87"/>
      <c r="AF29" s="87"/>
      <c r="AG29" s="87"/>
      <c r="AH29" s="87"/>
      <c r="AI29" s="87"/>
      <c r="AJ29" s="87"/>
      <c r="AK29" s="87"/>
      <c r="AL29" s="87"/>
      <c r="AM29" s="75"/>
      <c r="AN29" s="75"/>
    </row>
    <row r="30" spans="1:154" s="73" customFormat="1" ht="14.4">
      <c r="B30" s="112"/>
      <c r="C30" s="112"/>
      <c r="D30" s="112"/>
      <c r="E30" s="112"/>
      <c r="F30" s="112"/>
      <c r="G30" s="112"/>
      <c r="H30" s="112"/>
      <c r="I30" s="112"/>
      <c r="J30" s="112"/>
      <c r="K30" s="112"/>
      <c r="L30" s="112"/>
      <c r="M30" s="112"/>
      <c r="N30" s="112"/>
      <c r="AM30" s="75"/>
      <c r="AN30" s="75"/>
    </row>
    <row r="31" spans="1:154" s="73" customFormat="1" ht="14.4">
      <c r="B31" s="80" t="s">
        <v>62</v>
      </c>
      <c r="AM31" s="75"/>
      <c r="AN31" s="75"/>
    </row>
    <row r="32" spans="1:154" s="73" customFormat="1" ht="14.4">
      <c r="B32" s="80" t="s">
        <v>63</v>
      </c>
    </row>
    <row r="33" spans="39:40" s="9" customFormat="1">
      <c r="AM33" s="17"/>
      <c r="AN33" s="17"/>
    </row>
  </sheetData>
  <sortState ref="B8:EX24">
    <sortCondition descending="1" ref="ET8:ET24"/>
  </sortState>
  <mergeCells count="60">
    <mergeCell ref="B29:N30"/>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Y6:DB6"/>
    <mergeCell ref="EA6:ED6"/>
    <mergeCell ref="BG6:BJ6"/>
    <mergeCell ref="BK6:BN6"/>
    <mergeCell ref="BO6:BR6"/>
    <mergeCell ref="BS6:BV6"/>
    <mergeCell ref="BW6:BZ6"/>
    <mergeCell ref="CA6:CD6"/>
    <mergeCell ref="CE6:CH6"/>
    <mergeCell ref="CI6:CL6"/>
    <mergeCell ref="CM6:CP6"/>
    <mergeCell ref="CQ6:CT6"/>
    <mergeCell ref="CU6:CX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S34"/>
  <sheetViews>
    <sheetView zoomScale="90" zoomScaleNormal="90" workbookViewId="0">
      <pane xSplit="2" ySplit="6" topLeftCell="C7" activePane="bottomRight" state="frozen"/>
      <selection pane="topRight" activeCell="C1" sqref="C1"/>
      <selection pane="bottomLeft" activeCell="A7" sqref="A7"/>
      <selection pane="bottomRight" activeCell="B5" sqref="B5:B6"/>
    </sheetView>
  </sheetViews>
  <sheetFormatPr defaultColWidth="9.109375" defaultRowHeight="13.2"/>
  <cols>
    <col min="1" max="1" width="3.6640625" style="9" customWidth="1"/>
    <col min="2" max="2" width="50.88671875" style="9" customWidth="1"/>
    <col min="3" max="3" width="20.33203125" style="9" customWidth="1"/>
    <col min="4" max="4" width="18.44140625" style="9" customWidth="1"/>
    <col min="5" max="40" width="15.88671875" style="9" customWidth="1"/>
    <col min="41" max="16384" width="9.109375" style="9"/>
  </cols>
  <sheetData>
    <row r="1" spans="1:45" s="73" customFormat="1" ht="20.25" customHeight="1">
      <c r="A1" s="115" t="s">
        <v>64</v>
      </c>
      <c r="B1" s="115"/>
      <c r="C1" s="115"/>
      <c r="D1" s="115"/>
      <c r="E1" s="115"/>
      <c r="F1" s="115"/>
      <c r="G1" s="115"/>
      <c r="H1" s="115"/>
      <c r="I1" s="115"/>
      <c r="J1" s="115"/>
      <c r="K1" s="115"/>
      <c r="L1" s="70"/>
    </row>
    <row r="2" spans="1:45" s="73" customFormat="1" ht="20.25" customHeight="1">
      <c r="A2" s="88" t="str">
        <f>'Wr. Prem. &amp;  Re Prem.'!A2</f>
        <v>Reporting period: 1 January 2019 - 31 December 2019</v>
      </c>
      <c r="B2" s="81"/>
      <c r="C2" s="81"/>
      <c r="D2" s="81"/>
      <c r="E2" s="81"/>
      <c r="F2" s="81"/>
      <c r="G2" s="81"/>
      <c r="H2" s="81"/>
      <c r="I2" s="81"/>
      <c r="J2" s="81"/>
      <c r="K2" s="81"/>
      <c r="L2" s="70"/>
    </row>
    <row r="3" spans="1:45" s="73" customFormat="1" ht="20.25" customHeight="1">
      <c r="A3" s="81"/>
      <c r="B3" s="81"/>
      <c r="C3" s="81"/>
      <c r="D3" s="81"/>
      <c r="E3" s="81"/>
      <c r="F3" s="81"/>
      <c r="G3" s="81"/>
      <c r="H3" s="81"/>
      <c r="I3" s="81"/>
      <c r="J3" s="81"/>
      <c r="K3" s="81"/>
      <c r="L3" s="70"/>
    </row>
    <row r="4" spans="1:45" s="73" customFormat="1" ht="15" customHeight="1">
      <c r="A4" s="61" t="s">
        <v>2</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5" s="73" customFormat="1" ht="69.75" customHeight="1">
      <c r="A5" s="106" t="s">
        <v>0</v>
      </c>
      <c r="B5" s="106" t="s">
        <v>3</v>
      </c>
      <c r="C5" s="116" t="s">
        <v>4</v>
      </c>
      <c r="D5" s="116"/>
      <c r="E5" s="109" t="s">
        <v>5</v>
      </c>
      <c r="F5" s="110"/>
      <c r="G5" s="109" t="s">
        <v>6</v>
      </c>
      <c r="H5" s="110"/>
      <c r="I5" s="109" t="s">
        <v>7</v>
      </c>
      <c r="J5" s="110"/>
      <c r="K5" s="109" t="s">
        <v>8</v>
      </c>
      <c r="L5" s="110"/>
      <c r="M5" s="109" t="s">
        <v>9</v>
      </c>
      <c r="N5" s="110"/>
      <c r="O5" s="109" t="s">
        <v>10</v>
      </c>
      <c r="P5" s="110"/>
      <c r="Q5" s="109" t="s">
        <v>11</v>
      </c>
      <c r="R5" s="110"/>
      <c r="S5" s="109" t="s">
        <v>12</v>
      </c>
      <c r="T5" s="110"/>
      <c r="U5" s="109" t="s">
        <v>13</v>
      </c>
      <c r="V5" s="110"/>
      <c r="W5" s="109" t="s">
        <v>14</v>
      </c>
      <c r="X5" s="110"/>
      <c r="Y5" s="109" t="s">
        <v>15</v>
      </c>
      <c r="Z5" s="110"/>
      <c r="AA5" s="109" t="s">
        <v>16</v>
      </c>
      <c r="AB5" s="110"/>
      <c r="AC5" s="109" t="s">
        <v>17</v>
      </c>
      <c r="AD5" s="110"/>
      <c r="AE5" s="103" t="s">
        <v>18</v>
      </c>
      <c r="AF5" s="105"/>
      <c r="AG5" s="103" t="s">
        <v>19</v>
      </c>
      <c r="AH5" s="105"/>
      <c r="AI5" s="113" t="s">
        <v>20</v>
      </c>
      <c r="AJ5" s="114"/>
      <c r="AK5" s="113" t="s">
        <v>21</v>
      </c>
      <c r="AL5" s="114"/>
      <c r="AM5" s="113" t="s">
        <v>22</v>
      </c>
      <c r="AN5" s="114"/>
    </row>
    <row r="6" spans="1:45" s="73" customFormat="1" ht="93" customHeight="1">
      <c r="A6" s="108"/>
      <c r="B6" s="108"/>
      <c r="C6" s="72" t="s">
        <v>65</v>
      </c>
      <c r="D6" s="72" t="s">
        <v>66</v>
      </c>
      <c r="E6" s="72" t="s">
        <v>65</v>
      </c>
      <c r="F6" s="72" t="s">
        <v>66</v>
      </c>
      <c r="G6" s="72" t="s">
        <v>65</v>
      </c>
      <c r="H6" s="72" t="s">
        <v>66</v>
      </c>
      <c r="I6" s="72" t="s">
        <v>65</v>
      </c>
      <c r="J6" s="72" t="s">
        <v>66</v>
      </c>
      <c r="K6" s="72" t="s">
        <v>65</v>
      </c>
      <c r="L6" s="72" t="s">
        <v>66</v>
      </c>
      <c r="M6" s="72" t="s">
        <v>65</v>
      </c>
      <c r="N6" s="72" t="s">
        <v>66</v>
      </c>
      <c r="O6" s="72" t="s">
        <v>65</v>
      </c>
      <c r="P6" s="72" t="s">
        <v>66</v>
      </c>
      <c r="Q6" s="72" t="s">
        <v>65</v>
      </c>
      <c r="R6" s="72" t="s">
        <v>66</v>
      </c>
      <c r="S6" s="72" t="s">
        <v>65</v>
      </c>
      <c r="T6" s="72" t="s">
        <v>66</v>
      </c>
      <c r="U6" s="72" t="s">
        <v>65</v>
      </c>
      <c r="V6" s="72" t="s">
        <v>66</v>
      </c>
      <c r="W6" s="72" t="s">
        <v>65</v>
      </c>
      <c r="X6" s="72" t="s">
        <v>66</v>
      </c>
      <c r="Y6" s="72" t="s">
        <v>65</v>
      </c>
      <c r="Z6" s="72" t="s">
        <v>66</v>
      </c>
      <c r="AA6" s="72" t="s">
        <v>65</v>
      </c>
      <c r="AB6" s="72" t="s">
        <v>66</v>
      </c>
      <c r="AC6" s="72" t="s">
        <v>65</v>
      </c>
      <c r="AD6" s="72" t="s">
        <v>66</v>
      </c>
      <c r="AE6" s="72" t="s">
        <v>65</v>
      </c>
      <c r="AF6" s="72" t="s">
        <v>66</v>
      </c>
      <c r="AG6" s="72" t="s">
        <v>65</v>
      </c>
      <c r="AH6" s="72" t="s">
        <v>66</v>
      </c>
      <c r="AI6" s="72" t="s">
        <v>65</v>
      </c>
      <c r="AJ6" s="72" t="s">
        <v>66</v>
      </c>
      <c r="AK6" s="72" t="s">
        <v>65</v>
      </c>
      <c r="AL6" s="72" t="s">
        <v>66</v>
      </c>
      <c r="AM6" s="72" t="s">
        <v>65</v>
      </c>
      <c r="AN6" s="72" t="s">
        <v>66</v>
      </c>
    </row>
    <row r="7" spans="1:45" ht="24.9" customHeight="1">
      <c r="A7" s="20">
        <v>1</v>
      </c>
      <c r="B7" s="21" t="s">
        <v>36</v>
      </c>
      <c r="C7" s="32">
        <v>173267.52377759144</v>
      </c>
      <c r="D7" s="32">
        <v>173267.52377759144</v>
      </c>
      <c r="E7" s="32">
        <v>27727.043891652967</v>
      </c>
      <c r="F7" s="32">
        <v>27727.043891652967</v>
      </c>
      <c r="G7" s="32">
        <v>33326.202000000005</v>
      </c>
      <c r="H7" s="32">
        <v>33326.202000000005</v>
      </c>
      <c r="I7" s="32">
        <v>8859073.4399999995</v>
      </c>
      <c r="J7" s="32">
        <v>8859073.4399999995</v>
      </c>
      <c r="K7" s="32">
        <v>1323270.058015208</v>
      </c>
      <c r="L7" s="32">
        <v>1269849.4580152079</v>
      </c>
      <c r="M7" s="32">
        <v>780275.07000301871</v>
      </c>
      <c r="N7" s="32">
        <v>532758.96500301873</v>
      </c>
      <c r="O7" s="32">
        <v>0</v>
      </c>
      <c r="P7" s="32">
        <v>0</v>
      </c>
      <c r="Q7" s="32">
        <v>35765.08608688596</v>
      </c>
      <c r="R7" s="32">
        <v>35765.08608688596</v>
      </c>
      <c r="S7" s="32">
        <v>4239.5369133002341</v>
      </c>
      <c r="T7" s="32">
        <v>4239.5369133002341</v>
      </c>
      <c r="U7" s="32">
        <v>437723.36017709825</v>
      </c>
      <c r="V7" s="32">
        <v>217136.05717709824</v>
      </c>
      <c r="W7" s="32">
        <v>-1935.6541807000003</v>
      </c>
      <c r="X7" s="32">
        <v>-1935.6541807000003</v>
      </c>
      <c r="Y7" s="32">
        <v>117494.61730710648</v>
      </c>
      <c r="Z7" s="32">
        <v>14821.707307106477</v>
      </c>
      <c r="AA7" s="32">
        <v>189023705.50514066</v>
      </c>
      <c r="AB7" s="32">
        <v>41806.933890656037</v>
      </c>
      <c r="AC7" s="32">
        <v>29714.493799002656</v>
      </c>
      <c r="AD7" s="32">
        <v>29714.493799002656</v>
      </c>
      <c r="AE7" s="32">
        <v>-77727.216380811005</v>
      </c>
      <c r="AF7" s="32">
        <v>-24794.552380810987</v>
      </c>
      <c r="AG7" s="32">
        <v>0</v>
      </c>
      <c r="AH7" s="32">
        <v>0</v>
      </c>
      <c r="AI7" s="32">
        <v>562954.1974751642</v>
      </c>
      <c r="AJ7" s="32">
        <v>-9912.9437748359105</v>
      </c>
      <c r="AK7" s="32">
        <v>0</v>
      </c>
      <c r="AL7" s="32">
        <v>0</v>
      </c>
      <c r="AM7" s="34">
        <f t="shared" ref="AM7:AM23" si="0">C7+E7+G7+I7+K7+M7+O7+Q7+S7+U7+W7+Y7+AA7+AC7+AE7+AG7+AI7+AK7</f>
        <v>201328873.26402518</v>
      </c>
      <c r="AN7" s="34">
        <f t="shared" ref="AN7:AN23" si="1">D7+F7+H7+J7+L7+N7+P7+R7+T7+V7+X7+Z7+AB7+AD7+AF7+AH7+AJ7+AL7</f>
        <v>11202843.297525171</v>
      </c>
      <c r="AS7" s="50"/>
    </row>
    <row r="8" spans="1:45" ht="24.9" customHeight="1">
      <c r="A8" s="20">
        <v>2</v>
      </c>
      <c r="B8" s="21" t="s">
        <v>29</v>
      </c>
      <c r="C8" s="32">
        <v>7598324.4836117923</v>
      </c>
      <c r="D8" s="32">
        <v>7623928.3975727921</v>
      </c>
      <c r="E8" s="32">
        <v>37378.363268049965</v>
      </c>
      <c r="F8" s="32">
        <v>37378.363268049965</v>
      </c>
      <c r="G8" s="32">
        <v>216193.05836086336</v>
      </c>
      <c r="H8" s="32">
        <v>129857.50836086336</v>
      </c>
      <c r="I8" s="32">
        <v>59.283049533515744</v>
      </c>
      <c r="J8" s="32">
        <v>59.283049533515744</v>
      </c>
      <c r="K8" s="32">
        <v>11675944.554589644</v>
      </c>
      <c r="L8" s="32">
        <v>11660761.121769644</v>
      </c>
      <c r="M8" s="32">
        <v>2534863.7488284297</v>
      </c>
      <c r="N8" s="32">
        <v>2574597.5372284297</v>
      </c>
      <c r="O8" s="32">
        <v>0</v>
      </c>
      <c r="P8" s="32">
        <v>0</v>
      </c>
      <c r="Q8" s="32">
        <v>0</v>
      </c>
      <c r="R8" s="32">
        <v>0</v>
      </c>
      <c r="S8" s="32">
        <v>4560580.5437700003</v>
      </c>
      <c r="T8" s="32">
        <v>937.54377000033855</v>
      </c>
      <c r="U8" s="32">
        <v>401.19800000000004</v>
      </c>
      <c r="V8" s="32">
        <v>401.19800000000004</v>
      </c>
      <c r="W8" s="32">
        <v>0</v>
      </c>
      <c r="X8" s="32">
        <v>0</v>
      </c>
      <c r="Y8" s="32">
        <v>891052.5519185192</v>
      </c>
      <c r="Z8" s="32">
        <v>577486.63496984635</v>
      </c>
      <c r="AA8" s="32">
        <v>55045396.496619113</v>
      </c>
      <c r="AB8" s="32">
        <v>3699293.6516500348</v>
      </c>
      <c r="AC8" s="32">
        <v>0</v>
      </c>
      <c r="AD8" s="32">
        <v>0</v>
      </c>
      <c r="AE8" s="32">
        <v>105414.59336768795</v>
      </c>
      <c r="AF8" s="32">
        <v>88760.823200238636</v>
      </c>
      <c r="AG8" s="32">
        <v>0</v>
      </c>
      <c r="AH8" s="32">
        <v>0</v>
      </c>
      <c r="AI8" s="32">
        <v>1233320.8562225916</v>
      </c>
      <c r="AJ8" s="32">
        <v>916420.73182259162</v>
      </c>
      <c r="AK8" s="32">
        <v>0</v>
      </c>
      <c r="AL8" s="32">
        <v>0</v>
      </c>
      <c r="AM8" s="34">
        <f t="shared" si="0"/>
        <v>83898929.731606215</v>
      </c>
      <c r="AN8" s="34">
        <f t="shared" si="1"/>
        <v>27309882.794662021</v>
      </c>
      <c r="AS8" s="50"/>
    </row>
    <row r="9" spans="1:45" ht="24.9" customHeight="1">
      <c r="A9" s="20">
        <v>3</v>
      </c>
      <c r="B9" s="21" t="s">
        <v>30</v>
      </c>
      <c r="C9" s="32">
        <v>1176338.4943100801</v>
      </c>
      <c r="D9" s="32">
        <v>798613.47431008006</v>
      </c>
      <c r="E9" s="32">
        <v>463740.24700151669</v>
      </c>
      <c r="F9" s="32">
        <v>463740.24700151669</v>
      </c>
      <c r="G9" s="32">
        <v>132446.96296583154</v>
      </c>
      <c r="H9" s="32">
        <v>132446.96296583154</v>
      </c>
      <c r="I9" s="32">
        <v>43040615.305696003</v>
      </c>
      <c r="J9" s="32">
        <v>43040615.305696003</v>
      </c>
      <c r="K9" s="32">
        <v>10621539.214302838</v>
      </c>
      <c r="L9" s="32">
        <v>10621539.214302838</v>
      </c>
      <c r="M9" s="32">
        <v>1734441.2293599544</v>
      </c>
      <c r="N9" s="32">
        <v>1746316.2393599544</v>
      </c>
      <c r="O9" s="32">
        <v>-17252.990000000002</v>
      </c>
      <c r="P9" s="32">
        <v>-17252.990000000002</v>
      </c>
      <c r="Q9" s="32">
        <v>0</v>
      </c>
      <c r="R9" s="32">
        <v>0</v>
      </c>
      <c r="S9" s="32">
        <v>106.17045054945055</v>
      </c>
      <c r="T9" s="32">
        <v>106.17045054945055</v>
      </c>
      <c r="U9" s="32">
        <v>85.95518405111568</v>
      </c>
      <c r="V9" s="32">
        <v>85.95518405111568</v>
      </c>
      <c r="W9" s="32">
        <v>0</v>
      </c>
      <c r="X9" s="32">
        <v>0</v>
      </c>
      <c r="Y9" s="32">
        <v>602809.88268925715</v>
      </c>
      <c r="Z9" s="32">
        <v>248598.31268925715</v>
      </c>
      <c r="AA9" s="32">
        <v>3520794.8374630879</v>
      </c>
      <c r="AB9" s="32">
        <v>1403064.7845414239</v>
      </c>
      <c r="AC9" s="32">
        <v>156831.63305</v>
      </c>
      <c r="AD9" s="32">
        <v>3951.633050000004</v>
      </c>
      <c r="AE9" s="32">
        <v>-457978.56903774198</v>
      </c>
      <c r="AF9" s="32">
        <v>-89257.015037741628</v>
      </c>
      <c r="AG9" s="32">
        <v>0</v>
      </c>
      <c r="AH9" s="32">
        <v>0</v>
      </c>
      <c r="AI9" s="32">
        <v>-195148.92631922881</v>
      </c>
      <c r="AJ9" s="32">
        <v>47680.043680771225</v>
      </c>
      <c r="AK9" s="32">
        <v>0</v>
      </c>
      <c r="AL9" s="32">
        <v>0</v>
      </c>
      <c r="AM9" s="34">
        <f t="shared" si="0"/>
        <v>60779369.447116196</v>
      </c>
      <c r="AN9" s="34">
        <f t="shared" si="1"/>
        <v>58400248.338194527</v>
      </c>
      <c r="AS9" s="50"/>
    </row>
    <row r="10" spans="1:45" ht="24.9" customHeight="1">
      <c r="A10" s="20">
        <v>4</v>
      </c>
      <c r="B10" s="21" t="s">
        <v>28</v>
      </c>
      <c r="C10" s="32">
        <v>842764.63993155584</v>
      </c>
      <c r="D10" s="32">
        <v>950764.63993155584</v>
      </c>
      <c r="E10" s="32">
        <v>389105.87403266114</v>
      </c>
      <c r="F10" s="32">
        <v>389105.87403266114</v>
      </c>
      <c r="G10" s="32">
        <v>65161.132681451316</v>
      </c>
      <c r="H10" s="32">
        <v>65161.132681451316</v>
      </c>
      <c r="I10" s="32">
        <v>56965033.431940064</v>
      </c>
      <c r="J10" s="32">
        <v>55983306.854142599</v>
      </c>
      <c r="K10" s="32">
        <v>0</v>
      </c>
      <c r="L10" s="32">
        <v>0</v>
      </c>
      <c r="M10" s="32">
        <v>110461.08852941178</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-1057.7779750000002</v>
      </c>
      <c r="AF10" s="32">
        <v>-1057.7779750000002</v>
      </c>
      <c r="AG10" s="32">
        <v>0</v>
      </c>
      <c r="AH10" s="32">
        <v>0</v>
      </c>
      <c r="AI10" s="32">
        <v>0</v>
      </c>
      <c r="AJ10" s="32">
        <v>0</v>
      </c>
      <c r="AK10" s="32">
        <v>0</v>
      </c>
      <c r="AL10" s="32">
        <v>0</v>
      </c>
      <c r="AM10" s="34">
        <f t="shared" si="0"/>
        <v>58371468.389140144</v>
      </c>
      <c r="AN10" s="34">
        <f t="shared" si="1"/>
        <v>57387280.722813264</v>
      </c>
      <c r="AS10" s="50"/>
    </row>
    <row r="11" spans="1:45" ht="24.9" customHeight="1">
      <c r="A11" s="20">
        <v>5</v>
      </c>
      <c r="B11" s="21" t="s">
        <v>88</v>
      </c>
      <c r="C11" s="32">
        <v>48411.37653515386</v>
      </c>
      <c r="D11" s="32">
        <v>48411.37653515386</v>
      </c>
      <c r="E11" s="32">
        <v>49183.089024000001</v>
      </c>
      <c r="F11" s="32">
        <v>49183.089024000001</v>
      </c>
      <c r="G11" s="32">
        <v>31634.714032036001</v>
      </c>
      <c r="H11" s="32">
        <v>31634.714032036001</v>
      </c>
      <c r="I11" s="32">
        <v>20904050.544</v>
      </c>
      <c r="J11" s="32">
        <v>20904050.544</v>
      </c>
      <c r="K11" s="32">
        <v>3724049.8006000002</v>
      </c>
      <c r="L11" s="32">
        <v>3724049.8006000002</v>
      </c>
      <c r="M11" s="32">
        <v>563369.42677265499</v>
      </c>
      <c r="N11" s="32">
        <v>563369.42677265499</v>
      </c>
      <c r="O11" s="32">
        <v>0</v>
      </c>
      <c r="P11" s="32">
        <v>0</v>
      </c>
      <c r="Q11" s="32">
        <v>-1419.9689625925</v>
      </c>
      <c r="R11" s="32">
        <v>-1419.9689625925</v>
      </c>
      <c r="S11" s="32">
        <v>-469.70421990750185</v>
      </c>
      <c r="T11" s="32">
        <v>-469.70421990750185</v>
      </c>
      <c r="U11" s="32">
        <v>-535.06875000000002</v>
      </c>
      <c r="V11" s="32">
        <v>-535.06875000000002</v>
      </c>
      <c r="W11" s="32">
        <v>0</v>
      </c>
      <c r="X11" s="32">
        <v>0</v>
      </c>
      <c r="Y11" s="32">
        <v>5786.9294734267824</v>
      </c>
      <c r="Z11" s="32">
        <v>5786.9294734267824</v>
      </c>
      <c r="AA11" s="32">
        <v>4119281.159050432</v>
      </c>
      <c r="AB11" s="32">
        <v>896003.57505043456</v>
      </c>
      <c r="AC11" s="32">
        <v>72914.789000000004</v>
      </c>
      <c r="AD11" s="32">
        <v>72914.789000000004</v>
      </c>
      <c r="AE11" s="32">
        <v>839092.11892637541</v>
      </c>
      <c r="AF11" s="32">
        <v>87658.955181416124</v>
      </c>
      <c r="AG11" s="32">
        <v>1507.9529010000006</v>
      </c>
      <c r="AH11" s="32">
        <v>1507.9529010000006</v>
      </c>
      <c r="AI11" s="32">
        <v>64094.906481099999</v>
      </c>
      <c r="AJ11" s="32">
        <v>64094.906481099999</v>
      </c>
      <c r="AK11" s="32">
        <v>0</v>
      </c>
      <c r="AL11" s="32">
        <v>0</v>
      </c>
      <c r="AM11" s="34">
        <f t="shared" si="0"/>
        <v>30420952.064863674</v>
      </c>
      <c r="AN11" s="34">
        <f t="shared" si="1"/>
        <v>26446241.317118719</v>
      </c>
      <c r="AS11" s="50"/>
    </row>
    <row r="12" spans="1:45" ht="24.9" customHeight="1">
      <c r="A12" s="20">
        <v>6</v>
      </c>
      <c r="B12" s="21" t="s">
        <v>31</v>
      </c>
      <c r="C12" s="32">
        <v>124232.63649999999</v>
      </c>
      <c r="D12" s="32">
        <v>124232.63649999999</v>
      </c>
      <c r="E12" s="32">
        <v>8316.382720499998</v>
      </c>
      <c r="F12" s="32">
        <v>8316.382720499998</v>
      </c>
      <c r="G12" s="32">
        <v>37837.123015400008</v>
      </c>
      <c r="H12" s="32">
        <v>37837.123015400008</v>
      </c>
      <c r="I12" s="32">
        <v>10696668.529800037</v>
      </c>
      <c r="J12" s="32">
        <v>10696668.529800037</v>
      </c>
      <c r="K12" s="32">
        <v>2561848.5817994936</v>
      </c>
      <c r="L12" s="32">
        <v>1277319.9617994931</v>
      </c>
      <c r="M12" s="32">
        <v>546032.86966253689</v>
      </c>
      <c r="N12" s="32">
        <v>351066.40966253687</v>
      </c>
      <c r="O12" s="32">
        <v>0</v>
      </c>
      <c r="P12" s="32">
        <v>0</v>
      </c>
      <c r="Q12" s="32">
        <v>0</v>
      </c>
      <c r="R12" s="32">
        <v>0</v>
      </c>
      <c r="S12" s="32">
        <v>0</v>
      </c>
      <c r="T12" s="32">
        <v>0</v>
      </c>
      <c r="U12" s="32">
        <v>0</v>
      </c>
      <c r="V12" s="32">
        <v>0</v>
      </c>
      <c r="W12" s="32">
        <v>0</v>
      </c>
      <c r="X12" s="32">
        <v>0</v>
      </c>
      <c r="Y12" s="32">
        <v>18812.185100050006</v>
      </c>
      <c r="Z12" s="32">
        <v>1468.8351000500079</v>
      </c>
      <c r="AA12" s="32">
        <v>1695695.3143849492</v>
      </c>
      <c r="AB12" s="32">
        <v>398808.01138494955</v>
      </c>
      <c r="AC12" s="32">
        <v>0</v>
      </c>
      <c r="AD12" s="32">
        <v>0</v>
      </c>
      <c r="AE12" s="32">
        <v>4601331.4320035027</v>
      </c>
      <c r="AF12" s="32">
        <v>2376138.0305035035</v>
      </c>
      <c r="AG12" s="32">
        <v>0</v>
      </c>
      <c r="AH12" s="32">
        <v>0</v>
      </c>
      <c r="AI12" s="32">
        <v>138138.19068930001</v>
      </c>
      <c r="AJ12" s="32">
        <v>138049.4606893</v>
      </c>
      <c r="AK12" s="32">
        <v>0</v>
      </c>
      <c r="AL12" s="32">
        <v>0</v>
      </c>
      <c r="AM12" s="34">
        <f t="shared" si="0"/>
        <v>20428913.245675769</v>
      </c>
      <c r="AN12" s="34">
        <f t="shared" si="1"/>
        <v>15409905.381175769</v>
      </c>
      <c r="AS12" s="50"/>
    </row>
    <row r="13" spans="1:45" ht="24.9" customHeight="1">
      <c r="A13" s="20">
        <v>7</v>
      </c>
      <c r="B13" s="21" t="s">
        <v>32</v>
      </c>
      <c r="C13" s="32">
        <v>89731.07</v>
      </c>
      <c r="D13" s="32">
        <v>89731.07</v>
      </c>
      <c r="E13" s="32">
        <v>-34386.620000000003</v>
      </c>
      <c r="F13" s="32">
        <v>-34386.620000000003</v>
      </c>
      <c r="G13" s="32">
        <v>41342.519999999997</v>
      </c>
      <c r="H13" s="32">
        <v>39467.519999999997</v>
      </c>
      <c r="I13" s="32">
        <v>13654386.92</v>
      </c>
      <c r="J13" s="32">
        <v>13649684.75</v>
      </c>
      <c r="K13" s="32">
        <v>1610598.33</v>
      </c>
      <c r="L13" s="32">
        <v>415140.65000000014</v>
      </c>
      <c r="M13" s="32">
        <v>322651.73283088172</v>
      </c>
      <c r="N13" s="32">
        <v>177220.92283088173</v>
      </c>
      <c r="O13" s="32">
        <v>0</v>
      </c>
      <c r="P13" s="32">
        <v>0</v>
      </c>
      <c r="Q13" s="32">
        <v>0</v>
      </c>
      <c r="R13" s="32">
        <v>0</v>
      </c>
      <c r="S13" s="32">
        <v>0</v>
      </c>
      <c r="T13" s="32">
        <v>0</v>
      </c>
      <c r="U13" s="32">
        <v>0</v>
      </c>
      <c r="V13" s="32">
        <v>0</v>
      </c>
      <c r="W13" s="32">
        <v>0</v>
      </c>
      <c r="X13" s="32">
        <v>0</v>
      </c>
      <c r="Y13" s="32">
        <v>720.03</v>
      </c>
      <c r="Z13" s="32">
        <v>720.03</v>
      </c>
      <c r="AA13" s="32">
        <v>1761.32</v>
      </c>
      <c r="AB13" s="32">
        <v>1761.32</v>
      </c>
      <c r="AC13" s="32">
        <v>0</v>
      </c>
      <c r="AD13" s="32">
        <v>0</v>
      </c>
      <c r="AE13" s="32">
        <v>0</v>
      </c>
      <c r="AF13" s="32">
        <v>0</v>
      </c>
      <c r="AG13" s="32">
        <v>0</v>
      </c>
      <c r="AH13" s="32">
        <v>0</v>
      </c>
      <c r="AI13" s="32">
        <v>13.25</v>
      </c>
      <c r="AJ13" s="32">
        <v>13.25</v>
      </c>
      <c r="AK13" s="32">
        <v>0</v>
      </c>
      <c r="AL13" s="32">
        <v>0</v>
      </c>
      <c r="AM13" s="34">
        <f t="shared" si="0"/>
        <v>15686818.552830882</v>
      </c>
      <c r="AN13" s="34">
        <f t="shared" si="1"/>
        <v>14339352.892830882</v>
      </c>
      <c r="AS13" s="50"/>
    </row>
    <row r="14" spans="1:45" ht="24.9" customHeight="1">
      <c r="A14" s="20">
        <v>8</v>
      </c>
      <c r="B14" s="21" t="s">
        <v>90</v>
      </c>
      <c r="C14" s="32">
        <v>51794.150354425699</v>
      </c>
      <c r="D14" s="32">
        <v>22194.150354425699</v>
      </c>
      <c r="E14" s="32">
        <v>-329.86119999999914</v>
      </c>
      <c r="F14" s="32">
        <v>-329.86119999999914</v>
      </c>
      <c r="G14" s="32">
        <v>-55941.237133184288</v>
      </c>
      <c r="H14" s="32">
        <v>-7941.2371331842915</v>
      </c>
      <c r="I14" s="32">
        <v>9044183.7326606195</v>
      </c>
      <c r="J14" s="32">
        <v>9044183.7326606195</v>
      </c>
      <c r="K14" s="32">
        <v>2077833.0973797981</v>
      </c>
      <c r="L14" s="32">
        <v>1996506.2382460879</v>
      </c>
      <c r="M14" s="32">
        <v>449503.2881130614</v>
      </c>
      <c r="N14" s="32">
        <v>445988.05861306138</v>
      </c>
      <c r="O14" s="32">
        <v>0</v>
      </c>
      <c r="P14" s="32">
        <v>0</v>
      </c>
      <c r="Q14" s="32">
        <v>0</v>
      </c>
      <c r="R14" s="32">
        <v>0</v>
      </c>
      <c r="S14" s="32">
        <v>0</v>
      </c>
      <c r="T14" s="32">
        <v>0</v>
      </c>
      <c r="U14" s="32">
        <v>0</v>
      </c>
      <c r="V14" s="32">
        <v>0</v>
      </c>
      <c r="W14" s="32">
        <v>0</v>
      </c>
      <c r="X14" s="32">
        <v>0</v>
      </c>
      <c r="Y14" s="32">
        <v>958.67776853261523</v>
      </c>
      <c r="Z14" s="32">
        <v>958.67776853261523</v>
      </c>
      <c r="AA14" s="32">
        <v>64557.487116612276</v>
      </c>
      <c r="AB14" s="32">
        <v>25738.113021139605</v>
      </c>
      <c r="AC14" s="32">
        <v>-1709.0157204722291</v>
      </c>
      <c r="AD14" s="32">
        <v>-1709.0157204722291</v>
      </c>
      <c r="AE14" s="32">
        <v>16361.3385</v>
      </c>
      <c r="AF14" s="32">
        <v>16361.3385</v>
      </c>
      <c r="AG14" s="32">
        <v>0</v>
      </c>
      <c r="AH14" s="32">
        <v>0</v>
      </c>
      <c r="AI14" s="32">
        <v>472.63984781627778</v>
      </c>
      <c r="AJ14" s="32">
        <v>472.63984781627778</v>
      </c>
      <c r="AK14" s="32">
        <v>0</v>
      </c>
      <c r="AL14" s="32">
        <v>0</v>
      </c>
      <c r="AM14" s="34">
        <f t="shared" si="0"/>
        <v>11647684.29768721</v>
      </c>
      <c r="AN14" s="34">
        <f t="shared" si="1"/>
        <v>11542422.834958026</v>
      </c>
      <c r="AS14" s="50"/>
    </row>
    <row r="15" spans="1:45" ht="24.9" customHeight="1">
      <c r="A15" s="20">
        <v>9</v>
      </c>
      <c r="B15" s="21" t="s">
        <v>38</v>
      </c>
      <c r="C15" s="32">
        <v>0</v>
      </c>
      <c r="D15" s="32">
        <v>0</v>
      </c>
      <c r="E15" s="32">
        <v>1.8500000000000156</v>
      </c>
      <c r="F15" s="32">
        <v>1.8500000000000156</v>
      </c>
      <c r="G15" s="32">
        <v>1000.5900000000001</v>
      </c>
      <c r="H15" s="32">
        <v>761.0100000000001</v>
      </c>
      <c r="I15" s="32">
        <v>8309357.7000000011</v>
      </c>
      <c r="J15" s="32">
        <v>8309357.7000000011</v>
      </c>
      <c r="K15" s="32">
        <v>1254952.9299999992</v>
      </c>
      <c r="L15" s="32">
        <v>297872.70099999994</v>
      </c>
      <c r="M15" s="32">
        <v>289108.90283088171</v>
      </c>
      <c r="N15" s="32">
        <v>178139.90183088172</v>
      </c>
      <c r="O15" s="32">
        <v>0</v>
      </c>
      <c r="P15" s="32">
        <v>0</v>
      </c>
      <c r="Q15" s="32">
        <v>-71.800000000000011</v>
      </c>
      <c r="R15" s="32">
        <v>-71.800000000000011</v>
      </c>
      <c r="S15" s="32">
        <v>-251.34000000000003</v>
      </c>
      <c r="T15" s="32">
        <v>-251.34000000000003</v>
      </c>
      <c r="U15" s="32">
        <v>0</v>
      </c>
      <c r="V15" s="32">
        <v>0</v>
      </c>
      <c r="W15" s="32">
        <v>0</v>
      </c>
      <c r="X15" s="32">
        <v>0</v>
      </c>
      <c r="Y15" s="32">
        <v>12392.59</v>
      </c>
      <c r="Z15" s="32">
        <v>2450.1399999999994</v>
      </c>
      <c r="AA15" s="32">
        <v>-3372.7299999999996</v>
      </c>
      <c r="AB15" s="32">
        <v>-1276.4199999999996</v>
      </c>
      <c r="AC15" s="32">
        <v>0</v>
      </c>
      <c r="AD15" s="32">
        <v>0</v>
      </c>
      <c r="AE15" s="32">
        <v>-32.580000000000155</v>
      </c>
      <c r="AF15" s="32">
        <v>-32.580000000000155</v>
      </c>
      <c r="AG15" s="32">
        <v>0</v>
      </c>
      <c r="AH15" s="32">
        <v>0</v>
      </c>
      <c r="AI15" s="32">
        <v>-112.72</v>
      </c>
      <c r="AJ15" s="32">
        <v>-112.72</v>
      </c>
      <c r="AK15" s="32">
        <v>0</v>
      </c>
      <c r="AL15" s="32">
        <v>0</v>
      </c>
      <c r="AM15" s="34">
        <f t="shared" si="0"/>
        <v>9862973.3928308804</v>
      </c>
      <c r="AN15" s="34">
        <f t="shared" si="1"/>
        <v>8786838.442830883</v>
      </c>
      <c r="AS15" s="50"/>
    </row>
    <row r="16" spans="1:45" ht="24.9" customHeight="1">
      <c r="A16" s="20">
        <v>10</v>
      </c>
      <c r="B16" s="21" t="s">
        <v>35</v>
      </c>
      <c r="C16" s="32">
        <v>81851.33</v>
      </c>
      <c r="D16" s="32">
        <v>80195.53</v>
      </c>
      <c r="E16" s="32">
        <v>19478.68</v>
      </c>
      <c r="F16" s="32">
        <v>19478.68</v>
      </c>
      <c r="G16" s="32">
        <v>34706.370000000003</v>
      </c>
      <c r="H16" s="32">
        <v>34706.370000000003</v>
      </c>
      <c r="I16" s="32">
        <v>10296291.728999995</v>
      </c>
      <c r="J16" s="32">
        <v>10296291.728999995</v>
      </c>
      <c r="K16" s="32">
        <v>2584723.2599999998</v>
      </c>
      <c r="L16" s="32">
        <v>2584722.8699999996</v>
      </c>
      <c r="M16" s="32">
        <v>463512.17000000016</v>
      </c>
      <c r="N16" s="32">
        <v>452843.81000000017</v>
      </c>
      <c r="O16" s="32">
        <v>0</v>
      </c>
      <c r="P16" s="32">
        <v>0</v>
      </c>
      <c r="Q16" s="32">
        <v>0</v>
      </c>
      <c r="R16" s="32">
        <v>0</v>
      </c>
      <c r="S16" s="32">
        <v>0</v>
      </c>
      <c r="T16" s="32">
        <v>0</v>
      </c>
      <c r="U16" s="32">
        <v>-482.51</v>
      </c>
      <c r="V16" s="32">
        <v>-482.51</v>
      </c>
      <c r="W16" s="32">
        <v>0</v>
      </c>
      <c r="X16" s="32">
        <v>0</v>
      </c>
      <c r="Y16" s="32">
        <v>730230.97</v>
      </c>
      <c r="Z16" s="32">
        <v>460301.31</v>
      </c>
      <c r="AA16" s="32">
        <v>-5489208.6699999999</v>
      </c>
      <c r="AB16" s="32">
        <v>248173.57999999728</v>
      </c>
      <c r="AC16" s="32">
        <v>15248.940000000484</v>
      </c>
      <c r="AD16" s="32">
        <v>7694.7800000003353</v>
      </c>
      <c r="AE16" s="32">
        <v>-4224.29</v>
      </c>
      <c r="AF16" s="32">
        <v>-4224.29</v>
      </c>
      <c r="AG16" s="32">
        <v>0</v>
      </c>
      <c r="AH16" s="32">
        <v>0</v>
      </c>
      <c r="AI16" s="32">
        <v>229537.06999999998</v>
      </c>
      <c r="AJ16" s="32">
        <v>2387.5299999999916</v>
      </c>
      <c r="AK16" s="32">
        <v>0</v>
      </c>
      <c r="AL16" s="32">
        <v>0</v>
      </c>
      <c r="AM16" s="34">
        <f t="shared" si="0"/>
        <v>8961665.0489999987</v>
      </c>
      <c r="AN16" s="34">
        <f t="shared" si="1"/>
        <v>14182089.388999993</v>
      </c>
      <c r="AS16" s="50"/>
    </row>
    <row r="17" spans="1:45" ht="24.9" customHeight="1">
      <c r="A17" s="20">
        <v>11</v>
      </c>
      <c r="B17" s="21" t="s">
        <v>34</v>
      </c>
      <c r="C17" s="32">
        <v>-79748.106153796398</v>
      </c>
      <c r="D17" s="32">
        <v>-15623.641143796398</v>
      </c>
      <c r="E17" s="32">
        <v>58417.609623186028</v>
      </c>
      <c r="F17" s="32">
        <v>58417.609623186028</v>
      </c>
      <c r="G17" s="32">
        <v>8039.7421341450936</v>
      </c>
      <c r="H17" s="32">
        <v>12539.742134145094</v>
      </c>
      <c r="I17" s="32">
        <v>3204411.8941338761</v>
      </c>
      <c r="J17" s="32">
        <v>3214298.2912638737</v>
      </c>
      <c r="K17" s="32">
        <v>3919679.814665697</v>
      </c>
      <c r="L17" s="32">
        <v>3873844.409457162</v>
      </c>
      <c r="M17" s="32">
        <v>474611.33107626461</v>
      </c>
      <c r="N17" s="32">
        <v>556892.74190185289</v>
      </c>
      <c r="O17" s="32">
        <v>0</v>
      </c>
      <c r="P17" s="32">
        <v>0</v>
      </c>
      <c r="Q17" s="32">
        <v>-1283820.5812580001</v>
      </c>
      <c r="R17" s="32">
        <v>0</v>
      </c>
      <c r="S17" s="32">
        <v>39133.449999999997</v>
      </c>
      <c r="T17" s="32">
        <v>0</v>
      </c>
      <c r="U17" s="32">
        <v>0</v>
      </c>
      <c r="V17" s="32">
        <v>0</v>
      </c>
      <c r="W17" s="32">
        <v>0</v>
      </c>
      <c r="X17" s="32">
        <v>0</v>
      </c>
      <c r="Y17" s="32">
        <v>102008.32867374347</v>
      </c>
      <c r="Z17" s="32">
        <v>51910.378409612938</v>
      </c>
      <c r="AA17" s="32">
        <v>1090340.4097063967</v>
      </c>
      <c r="AB17" s="32">
        <v>308940.28191531706</v>
      </c>
      <c r="AC17" s="32">
        <v>-464022.08475473669</v>
      </c>
      <c r="AD17" s="32">
        <v>88176.700445263123</v>
      </c>
      <c r="AE17" s="32">
        <v>5588.2451867199052</v>
      </c>
      <c r="AF17" s="32">
        <v>2389.0451867199045</v>
      </c>
      <c r="AG17" s="32">
        <v>0</v>
      </c>
      <c r="AH17" s="32">
        <v>0</v>
      </c>
      <c r="AI17" s="32">
        <v>-33739.637101277549</v>
      </c>
      <c r="AJ17" s="32">
        <v>21138.017732055785</v>
      </c>
      <c r="AK17" s="32">
        <v>0</v>
      </c>
      <c r="AL17" s="32">
        <v>0</v>
      </c>
      <c r="AM17" s="34">
        <f t="shared" si="0"/>
        <v>7040900.4159322185</v>
      </c>
      <c r="AN17" s="34">
        <f t="shared" si="1"/>
        <v>8172923.5769253923</v>
      </c>
      <c r="AS17" s="50"/>
    </row>
    <row r="18" spans="1:45" ht="24.9" customHeight="1">
      <c r="A18" s="20">
        <v>12</v>
      </c>
      <c r="B18" s="21" t="s">
        <v>33</v>
      </c>
      <c r="C18" s="32">
        <v>4650115.9900000012</v>
      </c>
      <c r="D18" s="32">
        <v>1557962.1925000008</v>
      </c>
      <c r="E18" s="32">
        <v>116119.52616099999</v>
      </c>
      <c r="F18" s="32">
        <v>116119.52616099999</v>
      </c>
      <c r="G18" s="32">
        <v>52078.64</v>
      </c>
      <c r="H18" s="32">
        <v>55479.4375</v>
      </c>
      <c r="I18" s="32">
        <v>1045867.559999998</v>
      </c>
      <c r="J18" s="32">
        <v>1045867.559999998</v>
      </c>
      <c r="K18" s="32">
        <v>18329724.540000003</v>
      </c>
      <c r="L18" s="32">
        <v>8138800.4400000032</v>
      </c>
      <c r="M18" s="32">
        <v>2341724.4128308822</v>
      </c>
      <c r="N18" s="32">
        <v>1149877.2368308823</v>
      </c>
      <c r="O18" s="32">
        <v>0</v>
      </c>
      <c r="P18" s="32">
        <v>0</v>
      </c>
      <c r="Q18" s="32">
        <v>0</v>
      </c>
      <c r="R18" s="32">
        <v>0</v>
      </c>
      <c r="S18" s="32">
        <v>0</v>
      </c>
      <c r="T18" s="32">
        <v>0</v>
      </c>
      <c r="U18" s="32">
        <v>0</v>
      </c>
      <c r="V18" s="32">
        <v>0</v>
      </c>
      <c r="W18" s="32">
        <v>0</v>
      </c>
      <c r="X18" s="32">
        <v>0</v>
      </c>
      <c r="Y18" s="32">
        <v>127102.27999999997</v>
      </c>
      <c r="Z18" s="32">
        <v>127102.27999999997</v>
      </c>
      <c r="AA18" s="32">
        <v>4273424.7</v>
      </c>
      <c r="AB18" s="32">
        <v>2280173.9324050006</v>
      </c>
      <c r="AC18" s="32">
        <v>0</v>
      </c>
      <c r="AD18" s="32">
        <v>0</v>
      </c>
      <c r="AE18" s="32">
        <v>-28301930.100000001</v>
      </c>
      <c r="AF18" s="32">
        <v>-1176.5</v>
      </c>
      <c r="AG18" s="32">
        <v>417868.96</v>
      </c>
      <c r="AH18" s="32">
        <v>417868.96</v>
      </c>
      <c r="AI18" s="32">
        <v>553830.94000000006</v>
      </c>
      <c r="AJ18" s="32">
        <v>553830.94000000006</v>
      </c>
      <c r="AK18" s="32">
        <v>0</v>
      </c>
      <c r="AL18" s="32">
        <v>0</v>
      </c>
      <c r="AM18" s="34">
        <f t="shared" si="0"/>
        <v>3605927.4489918812</v>
      </c>
      <c r="AN18" s="34">
        <f t="shared" si="1"/>
        <v>15441906.005396886</v>
      </c>
      <c r="AS18" s="50"/>
    </row>
    <row r="19" spans="1:45" ht="24.9" customHeight="1">
      <c r="A19" s="20">
        <v>13</v>
      </c>
      <c r="B19" s="21" t="s">
        <v>39</v>
      </c>
      <c r="C19" s="32">
        <v>-207.55</v>
      </c>
      <c r="D19" s="32">
        <v>-207.55</v>
      </c>
      <c r="E19" s="32">
        <v>0</v>
      </c>
      <c r="F19" s="32">
        <v>0</v>
      </c>
      <c r="G19" s="32">
        <v>9508.9132728500226</v>
      </c>
      <c r="H19" s="32">
        <v>9508.9132728500226</v>
      </c>
      <c r="I19" s="32">
        <v>0</v>
      </c>
      <c r="J19" s="32">
        <v>0</v>
      </c>
      <c r="K19" s="32">
        <v>2791967.9578100047</v>
      </c>
      <c r="L19" s="32">
        <v>2791967.9578100047</v>
      </c>
      <c r="M19" s="32">
        <v>307205.84476413118</v>
      </c>
      <c r="N19" s="32">
        <v>307205.84476413118</v>
      </c>
      <c r="O19" s="32">
        <v>0</v>
      </c>
      <c r="P19" s="32">
        <v>0</v>
      </c>
      <c r="Q19" s="32">
        <v>0</v>
      </c>
      <c r="R19" s="32">
        <v>0</v>
      </c>
      <c r="S19" s="32">
        <v>0</v>
      </c>
      <c r="T19" s="32">
        <v>0</v>
      </c>
      <c r="U19" s="32">
        <v>0</v>
      </c>
      <c r="V19" s="32">
        <v>0</v>
      </c>
      <c r="W19" s="32">
        <v>0</v>
      </c>
      <c r="X19" s="32">
        <v>0</v>
      </c>
      <c r="Y19" s="32">
        <v>0</v>
      </c>
      <c r="Z19" s="32">
        <v>0</v>
      </c>
      <c r="AA19" s="32">
        <v>-22.500000000000004</v>
      </c>
      <c r="AB19" s="32">
        <v>-22.500000000000004</v>
      </c>
      <c r="AC19" s="32">
        <v>0</v>
      </c>
      <c r="AD19" s="32">
        <v>0</v>
      </c>
      <c r="AE19" s="32">
        <v>0</v>
      </c>
      <c r="AF19" s="32">
        <v>0</v>
      </c>
      <c r="AG19" s="32">
        <v>-19.100000000000001</v>
      </c>
      <c r="AH19" s="32">
        <v>-19.100000000000001</v>
      </c>
      <c r="AI19" s="32">
        <v>0</v>
      </c>
      <c r="AJ19" s="32">
        <v>0</v>
      </c>
      <c r="AK19" s="32">
        <v>0</v>
      </c>
      <c r="AL19" s="32">
        <v>0</v>
      </c>
      <c r="AM19" s="34">
        <f t="shared" si="0"/>
        <v>3108433.5658469857</v>
      </c>
      <c r="AN19" s="34">
        <f t="shared" si="1"/>
        <v>3108433.5658469857</v>
      </c>
      <c r="AS19" s="50"/>
    </row>
    <row r="20" spans="1:45" ht="24.9" customHeight="1">
      <c r="A20" s="20">
        <v>14</v>
      </c>
      <c r="B20" s="21" t="s">
        <v>37</v>
      </c>
      <c r="C20" s="32">
        <v>5219.6537035000001</v>
      </c>
      <c r="D20" s="32">
        <v>5219.6537035000001</v>
      </c>
      <c r="E20" s="32">
        <v>176.68</v>
      </c>
      <c r="F20" s="32">
        <v>176.68</v>
      </c>
      <c r="G20" s="32">
        <v>1669.3308662125289</v>
      </c>
      <c r="H20" s="32">
        <v>1669.3308662125289</v>
      </c>
      <c r="I20" s="32">
        <v>1811314.5</v>
      </c>
      <c r="J20" s="32">
        <v>1811314.5</v>
      </c>
      <c r="K20" s="32">
        <v>961254.88325019996</v>
      </c>
      <c r="L20" s="32">
        <v>961254.88325019996</v>
      </c>
      <c r="M20" s="32">
        <v>322992.10231826658</v>
      </c>
      <c r="N20" s="32">
        <v>322992.10231826658</v>
      </c>
      <c r="O20" s="32">
        <v>0</v>
      </c>
      <c r="P20" s="32">
        <v>0</v>
      </c>
      <c r="Q20" s="32">
        <v>0</v>
      </c>
      <c r="R20" s="32">
        <v>0</v>
      </c>
      <c r="S20" s="32">
        <v>0</v>
      </c>
      <c r="T20" s="32">
        <v>0</v>
      </c>
      <c r="U20" s="32">
        <v>0</v>
      </c>
      <c r="V20" s="32">
        <v>0</v>
      </c>
      <c r="W20" s="32">
        <v>0</v>
      </c>
      <c r="X20" s="32">
        <v>0</v>
      </c>
      <c r="Y20" s="32">
        <v>-616.28987358739641</v>
      </c>
      <c r="Z20" s="32">
        <v>-616.28987358739641</v>
      </c>
      <c r="AA20" s="32">
        <v>1293.4500000000007</v>
      </c>
      <c r="AB20" s="32">
        <v>1293.4500000000007</v>
      </c>
      <c r="AC20" s="32">
        <v>0</v>
      </c>
      <c r="AD20" s="32">
        <v>0</v>
      </c>
      <c r="AE20" s="32">
        <v>-69293.793709277001</v>
      </c>
      <c r="AF20" s="32">
        <v>-69293.793709277001</v>
      </c>
      <c r="AG20" s="32">
        <v>0</v>
      </c>
      <c r="AH20" s="32">
        <v>0</v>
      </c>
      <c r="AI20" s="32">
        <v>44683.616343445108</v>
      </c>
      <c r="AJ20" s="32">
        <v>44683.616343445108</v>
      </c>
      <c r="AK20" s="32">
        <v>0</v>
      </c>
      <c r="AL20" s="32">
        <v>0</v>
      </c>
      <c r="AM20" s="34">
        <f t="shared" si="0"/>
        <v>3078694.1328987596</v>
      </c>
      <c r="AN20" s="34">
        <f t="shared" si="1"/>
        <v>3078694.1328987596</v>
      </c>
      <c r="AS20" s="50"/>
    </row>
    <row r="21" spans="1:45" ht="24.9" customHeight="1">
      <c r="A21" s="20">
        <v>15</v>
      </c>
      <c r="B21" s="30" t="s">
        <v>40</v>
      </c>
      <c r="C21" s="32">
        <v>17772.595784149999</v>
      </c>
      <c r="D21" s="32">
        <v>5552.8547841500003</v>
      </c>
      <c r="E21" s="32">
        <v>0</v>
      </c>
      <c r="F21" s="32">
        <v>0</v>
      </c>
      <c r="G21" s="32">
        <v>4328.5064130399978</v>
      </c>
      <c r="H21" s="32">
        <v>4328.5064130399978</v>
      </c>
      <c r="I21" s="32">
        <v>0</v>
      </c>
      <c r="J21" s="32">
        <v>0</v>
      </c>
      <c r="K21" s="32">
        <v>694687.58987975679</v>
      </c>
      <c r="L21" s="32">
        <v>260682.19787975674</v>
      </c>
      <c r="M21" s="32">
        <v>187701.24411274178</v>
      </c>
      <c r="N21" s="32">
        <v>169927.26811274179</v>
      </c>
      <c r="O21" s="32">
        <v>0</v>
      </c>
      <c r="P21" s="32">
        <v>0</v>
      </c>
      <c r="Q21" s="32">
        <v>55.682250000000934</v>
      </c>
      <c r="R21" s="32">
        <v>55.682250000000934</v>
      </c>
      <c r="S21" s="32">
        <v>583460</v>
      </c>
      <c r="T21" s="32">
        <v>0</v>
      </c>
      <c r="U21" s="32">
        <v>0</v>
      </c>
      <c r="V21" s="32">
        <v>0</v>
      </c>
      <c r="W21" s="32">
        <v>0</v>
      </c>
      <c r="X21" s="32">
        <v>0</v>
      </c>
      <c r="Y21" s="32">
        <v>3627.1976458000004</v>
      </c>
      <c r="Z21" s="32">
        <v>1247.5416458</v>
      </c>
      <c r="AA21" s="32">
        <v>507971.020225605</v>
      </c>
      <c r="AB21" s="32">
        <v>13109.335475604981</v>
      </c>
      <c r="AC21" s="32">
        <v>302.86818040901716</v>
      </c>
      <c r="AD21" s="32">
        <v>302.86818040901716</v>
      </c>
      <c r="AE21" s="32">
        <v>0</v>
      </c>
      <c r="AF21" s="32">
        <v>0</v>
      </c>
      <c r="AG21" s="32">
        <v>0</v>
      </c>
      <c r="AH21" s="32">
        <v>0</v>
      </c>
      <c r="AI21" s="32">
        <v>1332.5333034500018</v>
      </c>
      <c r="AJ21" s="32">
        <v>1332.5333034500018</v>
      </c>
      <c r="AK21" s="32">
        <v>0</v>
      </c>
      <c r="AL21" s="32">
        <v>0</v>
      </c>
      <c r="AM21" s="34">
        <f t="shared" si="0"/>
        <v>2001239.2377949527</v>
      </c>
      <c r="AN21" s="34">
        <f t="shared" si="1"/>
        <v>456538.78804495255</v>
      </c>
      <c r="AS21" s="50"/>
    </row>
    <row r="22" spans="1:45" ht="24.9" customHeight="1">
      <c r="A22" s="20">
        <v>16</v>
      </c>
      <c r="B22" s="30" t="s">
        <v>41</v>
      </c>
      <c r="C22" s="32">
        <v>-258.02466603960391</v>
      </c>
      <c r="D22" s="32">
        <v>-258.02466603960391</v>
      </c>
      <c r="E22" s="32">
        <v>-464.18874499999998</v>
      </c>
      <c r="F22" s="32">
        <v>-464.18874499999998</v>
      </c>
      <c r="G22" s="32">
        <v>1627.655391323241</v>
      </c>
      <c r="H22" s="32">
        <v>1627.655391323241</v>
      </c>
      <c r="I22" s="32">
        <v>1559525.8507071678</v>
      </c>
      <c r="J22" s="32">
        <v>1559525.8507071678</v>
      </c>
      <c r="K22" s="32">
        <v>6052.9809999999998</v>
      </c>
      <c r="L22" s="32">
        <v>-3796.969000000001</v>
      </c>
      <c r="M22" s="32">
        <v>215716.76569831208</v>
      </c>
      <c r="N22" s="32">
        <v>214738.0606983121</v>
      </c>
      <c r="O22" s="32">
        <v>0</v>
      </c>
      <c r="P22" s="32">
        <v>0</v>
      </c>
      <c r="Q22" s="32">
        <v>2832.6877055952609</v>
      </c>
      <c r="R22" s="32">
        <v>2832.6877055952609</v>
      </c>
      <c r="S22" s="32">
        <v>-777.26057608302199</v>
      </c>
      <c r="T22" s="32">
        <v>-777.26057608302199</v>
      </c>
      <c r="U22" s="32">
        <v>0</v>
      </c>
      <c r="V22" s="32">
        <v>0</v>
      </c>
      <c r="W22" s="32">
        <v>0</v>
      </c>
      <c r="X22" s="32">
        <v>0</v>
      </c>
      <c r="Y22" s="32">
        <v>19497.774433523275</v>
      </c>
      <c r="Z22" s="32">
        <v>3553.1106655232761</v>
      </c>
      <c r="AA22" s="32">
        <v>-45121.893885932092</v>
      </c>
      <c r="AB22" s="32">
        <v>-24382.546005949225</v>
      </c>
      <c r="AC22" s="32">
        <v>0</v>
      </c>
      <c r="AD22" s="32">
        <v>0</v>
      </c>
      <c r="AE22" s="32">
        <v>0</v>
      </c>
      <c r="AF22" s="32">
        <v>0</v>
      </c>
      <c r="AG22" s="32">
        <v>0</v>
      </c>
      <c r="AH22" s="32">
        <v>0</v>
      </c>
      <c r="AI22" s="32">
        <v>-48871.894155573274</v>
      </c>
      <c r="AJ22" s="32">
        <v>-48871.894155573274</v>
      </c>
      <c r="AK22" s="32">
        <v>0</v>
      </c>
      <c r="AL22" s="32">
        <v>0</v>
      </c>
      <c r="AM22" s="34">
        <f t="shared" si="0"/>
        <v>1709760.4529072933</v>
      </c>
      <c r="AN22" s="34">
        <f t="shared" si="1"/>
        <v>1703726.4820192764</v>
      </c>
      <c r="AS22" s="50"/>
    </row>
    <row r="23" spans="1:45" ht="24.9" customHeight="1">
      <c r="A23" s="20">
        <v>17</v>
      </c>
      <c r="B23" s="30" t="s">
        <v>94</v>
      </c>
      <c r="C23" s="32">
        <v>0</v>
      </c>
      <c r="D23" s="32">
        <v>0</v>
      </c>
      <c r="E23" s="32">
        <v>-85.125000000000071</v>
      </c>
      <c r="F23" s="32">
        <v>-85.125000000000071</v>
      </c>
      <c r="G23" s="32">
        <v>6.5134362415880194</v>
      </c>
      <c r="H23" s="32">
        <v>6.5134362415880194</v>
      </c>
      <c r="I23" s="32">
        <v>0</v>
      </c>
      <c r="J23" s="32">
        <v>0</v>
      </c>
      <c r="K23" s="32">
        <v>4253.3707300890455</v>
      </c>
      <c r="L23" s="32">
        <v>4253.3707300890455</v>
      </c>
      <c r="M23" s="32">
        <v>132279.84900799536</v>
      </c>
      <c r="N23" s="32">
        <v>132279.84900799536</v>
      </c>
      <c r="O23" s="32">
        <v>0</v>
      </c>
      <c r="P23" s="32">
        <v>0</v>
      </c>
      <c r="Q23" s="32">
        <v>0</v>
      </c>
      <c r="R23" s="32">
        <v>0</v>
      </c>
      <c r="S23" s="32">
        <v>0</v>
      </c>
      <c r="T23" s="32">
        <v>0</v>
      </c>
      <c r="U23" s="32">
        <v>0</v>
      </c>
      <c r="V23" s="32">
        <v>0</v>
      </c>
      <c r="W23" s="32">
        <v>0</v>
      </c>
      <c r="X23" s="32">
        <v>0</v>
      </c>
      <c r="Y23" s="32">
        <v>0</v>
      </c>
      <c r="Z23" s="32">
        <v>0</v>
      </c>
      <c r="AA23" s="32">
        <v>13.6945</v>
      </c>
      <c r="AB23" s="32">
        <v>13.6945</v>
      </c>
      <c r="AC23" s="32">
        <v>0</v>
      </c>
      <c r="AD23" s="32">
        <v>0</v>
      </c>
      <c r="AE23" s="32">
        <v>-23701.615558537</v>
      </c>
      <c r="AF23" s="32">
        <v>-23701.615558537</v>
      </c>
      <c r="AG23" s="32">
        <v>0</v>
      </c>
      <c r="AH23" s="32">
        <v>0</v>
      </c>
      <c r="AI23" s="32">
        <v>0</v>
      </c>
      <c r="AJ23" s="32">
        <v>0</v>
      </c>
      <c r="AK23" s="32">
        <v>0</v>
      </c>
      <c r="AL23" s="32">
        <v>0</v>
      </c>
      <c r="AM23" s="34">
        <f t="shared" si="0"/>
        <v>112766.687115789</v>
      </c>
      <c r="AN23" s="34">
        <f t="shared" si="1"/>
        <v>112766.687115789</v>
      </c>
      <c r="AS23" s="50"/>
    </row>
    <row r="24" spans="1:45" ht="13.8">
      <c r="A24" s="13"/>
      <c r="B24" s="6" t="s">
        <v>22</v>
      </c>
      <c r="C24" s="35">
        <f t="shared" ref="C24:AN24" si="2">SUM(C7:C23)</f>
        <v>14779610.263688413</v>
      </c>
      <c r="D24" s="35">
        <f t="shared" si="2"/>
        <v>11463984.284159411</v>
      </c>
      <c r="E24" s="35">
        <f t="shared" si="2"/>
        <v>1134379.5507775669</v>
      </c>
      <c r="F24" s="35">
        <f t="shared" si="2"/>
        <v>1134379.5507775669</v>
      </c>
      <c r="G24" s="35">
        <f t="shared" si="2"/>
        <v>614966.73743621039</v>
      </c>
      <c r="H24" s="35">
        <f t="shared" si="2"/>
        <v>582417.40493621037</v>
      </c>
      <c r="I24" s="35">
        <f t="shared" si="2"/>
        <v>189390840.42098728</v>
      </c>
      <c r="J24" s="35">
        <f t="shared" si="2"/>
        <v>188414298.07031983</v>
      </c>
      <c r="K24" s="35">
        <f t="shared" si="2"/>
        <v>64142380.964022726</v>
      </c>
      <c r="L24" s="35">
        <f t="shared" si="2"/>
        <v>49874768.305860482</v>
      </c>
      <c r="M24" s="35">
        <f t="shared" si="2"/>
        <v>11776451.076739427</v>
      </c>
      <c r="N24" s="35">
        <f t="shared" si="2"/>
        <v>9876214.3749356028</v>
      </c>
      <c r="O24" s="35">
        <f t="shared" si="2"/>
        <v>-17252.990000000002</v>
      </c>
      <c r="P24" s="35">
        <f t="shared" si="2"/>
        <v>-17252.990000000002</v>
      </c>
      <c r="Q24" s="35">
        <f t="shared" si="2"/>
        <v>-1246658.8941781113</v>
      </c>
      <c r="R24" s="35">
        <f t="shared" si="2"/>
        <v>37161.68707988871</v>
      </c>
      <c r="S24" s="35">
        <f t="shared" si="2"/>
        <v>5186021.3963378593</v>
      </c>
      <c r="T24" s="35">
        <f t="shared" si="2"/>
        <v>3784.9463378594992</v>
      </c>
      <c r="U24" s="35">
        <f t="shared" si="2"/>
        <v>437192.93461114937</v>
      </c>
      <c r="V24" s="35">
        <f t="shared" si="2"/>
        <v>216605.63161114935</v>
      </c>
      <c r="W24" s="35">
        <f t="shared" si="2"/>
        <v>-1935.6541807000003</v>
      </c>
      <c r="X24" s="35">
        <f t="shared" si="2"/>
        <v>-1935.6541807000003</v>
      </c>
      <c r="Y24" s="35">
        <f t="shared" si="2"/>
        <v>2631877.7251363723</v>
      </c>
      <c r="Z24" s="35">
        <f t="shared" si="2"/>
        <v>1495789.5981555681</v>
      </c>
      <c r="AA24" s="35">
        <f t="shared" si="2"/>
        <v>253806509.60032088</v>
      </c>
      <c r="AB24" s="35">
        <f t="shared" si="2"/>
        <v>9292499.1978286095</v>
      </c>
      <c r="AC24" s="35">
        <f t="shared" si="2"/>
        <v>-190718.37644579675</v>
      </c>
      <c r="AD24" s="35">
        <f t="shared" si="2"/>
        <v>201046.24875420291</v>
      </c>
      <c r="AE24" s="35">
        <f t="shared" si="2"/>
        <v>-23368158.214677084</v>
      </c>
      <c r="AF24" s="35">
        <f t="shared" si="2"/>
        <v>2357770.067910511</v>
      </c>
      <c r="AG24" s="35">
        <f t="shared" si="2"/>
        <v>419357.81290100003</v>
      </c>
      <c r="AH24" s="35">
        <f t="shared" si="2"/>
        <v>419357.81290100003</v>
      </c>
      <c r="AI24" s="35">
        <f t="shared" si="2"/>
        <v>2550505.0227867877</v>
      </c>
      <c r="AJ24" s="35">
        <f t="shared" si="2"/>
        <v>1731206.111970121</v>
      </c>
      <c r="AK24" s="35">
        <f t="shared" si="2"/>
        <v>0</v>
      </c>
      <c r="AL24" s="35">
        <f t="shared" si="2"/>
        <v>0</v>
      </c>
      <c r="AM24" s="35">
        <f t="shared" si="2"/>
        <v>522045369.37626404</v>
      </c>
      <c r="AN24" s="35">
        <f t="shared" si="2"/>
        <v>277082094.64935726</v>
      </c>
    </row>
    <row r="25" spans="1:45" ht="13.8">
      <c r="A25" s="45"/>
      <c r="B25" s="46"/>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5">
      <c r="AN26" s="50"/>
    </row>
    <row r="27" spans="1:45" s="73" customFormat="1" ht="14.4">
      <c r="B27" s="74" t="s">
        <v>49</v>
      </c>
      <c r="C27" s="89"/>
      <c r="D27" s="89"/>
      <c r="E27" s="89"/>
      <c r="F27" s="89"/>
      <c r="G27" s="89"/>
      <c r="H27" s="89"/>
      <c r="I27" s="89"/>
      <c r="J27" s="89"/>
      <c r="K27" s="89"/>
      <c r="L27" s="89"/>
      <c r="M27" s="89"/>
      <c r="N27" s="89"/>
    </row>
    <row r="28" spans="1:45" s="73" customFormat="1" ht="9" customHeight="1">
      <c r="B28" s="90"/>
      <c r="C28" s="90"/>
      <c r="D28" s="90"/>
      <c r="E28" s="90"/>
      <c r="F28" s="90"/>
      <c r="G28" s="90"/>
      <c r="H28" s="90"/>
      <c r="I28" s="90"/>
      <c r="J28" s="90"/>
      <c r="K28" s="90"/>
      <c r="L28" s="90"/>
      <c r="M28" s="90"/>
      <c r="N28" s="90"/>
    </row>
    <row r="29" spans="1:45" s="73" customFormat="1" ht="14.4">
      <c r="B29" s="80" t="s">
        <v>67</v>
      </c>
    </row>
    <row r="30" spans="1:45" s="73" customFormat="1" ht="14.4">
      <c r="B30" s="80" t="s">
        <v>68</v>
      </c>
    </row>
    <row r="31" spans="1:45">
      <c r="B31" s="8"/>
      <c r="C31" s="15"/>
      <c r="D31" s="15"/>
      <c r="E31" s="15"/>
      <c r="F31" s="15"/>
      <c r="G31" s="15"/>
      <c r="H31" s="15"/>
      <c r="I31" s="15"/>
      <c r="J31" s="15"/>
      <c r="K31" s="15"/>
      <c r="L31" s="15"/>
      <c r="M31" s="15"/>
      <c r="N31" s="15"/>
      <c r="AM31" s="17"/>
      <c r="AN31" s="17"/>
    </row>
    <row r="33" spans="39:40">
      <c r="AM33" s="17"/>
      <c r="AN33" s="17"/>
    </row>
    <row r="34" spans="39:40">
      <c r="AM34" s="17"/>
      <c r="AN34" s="17"/>
    </row>
  </sheetData>
  <sortState ref="B8:AN23">
    <sortCondition descending="1" ref="AM7:AM23"/>
  </sortState>
  <mergeCells count="22">
    <mergeCell ref="A1:K1"/>
    <mergeCell ref="A5:A6"/>
    <mergeCell ref="B5:B6"/>
    <mergeCell ref="C5:D5"/>
    <mergeCell ref="K5: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AK5:A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A2" sqref="A2:D4"/>
    </sheetView>
  </sheetViews>
  <sheetFormatPr defaultRowHeight="13.2"/>
  <cols>
    <col min="1" max="1" width="4.44140625" customWidth="1"/>
    <col min="2" max="2" width="56.33203125" customWidth="1"/>
    <col min="3" max="3" width="13" customWidth="1"/>
    <col min="4" max="4" width="10.5546875" customWidth="1"/>
    <col min="7" max="7" width="12" bestFit="1" customWidth="1"/>
  </cols>
  <sheetData>
    <row r="1" spans="1:5" ht="13.8">
      <c r="A1" s="91"/>
      <c r="B1" s="91"/>
      <c r="C1" s="91"/>
      <c r="D1" s="91"/>
    </row>
    <row r="2" spans="1:5" ht="12.75" customHeight="1">
      <c r="A2" s="117" t="s">
        <v>92</v>
      </c>
      <c r="B2" s="117"/>
      <c r="C2" s="117"/>
      <c r="D2" s="117"/>
    </row>
    <row r="3" spans="1:5" ht="12.75" customHeight="1">
      <c r="A3" s="117"/>
      <c r="B3" s="117"/>
      <c r="C3" s="117"/>
      <c r="D3" s="117"/>
      <c r="E3" s="2"/>
    </row>
    <row r="4" spans="1:5">
      <c r="A4" s="117"/>
      <c r="B4" s="117"/>
      <c r="C4" s="117"/>
      <c r="D4" s="117"/>
      <c r="E4" s="2"/>
    </row>
    <row r="5" spans="1:5" ht="13.8">
      <c r="A5" s="91"/>
      <c r="B5" s="91"/>
      <c r="C5" s="91"/>
      <c r="D5" s="91"/>
    </row>
    <row r="6" spans="1:5" ht="43.5" customHeight="1">
      <c r="A6" s="92" t="s">
        <v>0</v>
      </c>
      <c r="B6" s="92" t="s">
        <v>69</v>
      </c>
      <c r="C6" s="92" t="s">
        <v>70</v>
      </c>
      <c r="D6" s="92" t="s">
        <v>71</v>
      </c>
    </row>
    <row r="7" spans="1:5" ht="27" customHeight="1">
      <c r="A7" s="7">
        <v>1</v>
      </c>
      <c r="B7" s="93" t="s">
        <v>4</v>
      </c>
      <c r="C7" s="36">
        <f>HLOOKUP(B7,'Wr. Prem. &amp;  Re Prem.'!$4:$24,20,FALSE)</f>
        <v>45696275.942145735</v>
      </c>
      <c r="D7" s="25">
        <f>C7/$C$25</f>
        <v>7.3113787323481144E-2</v>
      </c>
    </row>
    <row r="8" spans="1:5" ht="27" customHeight="1">
      <c r="A8" s="7">
        <v>2</v>
      </c>
      <c r="B8" s="93" t="s">
        <v>5</v>
      </c>
      <c r="C8" s="36">
        <f>HLOOKUP(B8,'Wr. Prem. &amp;  Re Prem.'!$4:$24,20,FALSE)</f>
        <v>8506465.2339852918</v>
      </c>
      <c r="D8" s="25">
        <f t="shared" ref="D8:D21" si="0">C8/$C$25</f>
        <v>1.3610297057458262E-2</v>
      </c>
    </row>
    <row r="9" spans="1:5" ht="27" customHeight="1">
      <c r="A9" s="7">
        <v>3</v>
      </c>
      <c r="B9" s="93" t="s">
        <v>6</v>
      </c>
      <c r="C9" s="36">
        <f>HLOOKUP(B9,'Wr. Prem. &amp;  Re Prem.'!$4:$24,20,FALSE)</f>
        <v>11233549.219984211</v>
      </c>
      <c r="D9" s="25">
        <f t="shared" si="0"/>
        <v>1.7973616265746326E-2</v>
      </c>
    </row>
    <row r="10" spans="1:5" ht="27" customHeight="1">
      <c r="A10" s="7">
        <v>4</v>
      </c>
      <c r="B10" s="93" t="s">
        <v>7</v>
      </c>
      <c r="C10" s="36">
        <f>HLOOKUP(B10,'Wr. Prem. &amp;  Re Prem.'!$4:$24,20,FALSE)</f>
        <v>234051077.38243046</v>
      </c>
      <c r="D10" s="25">
        <f t="shared" si="0"/>
        <v>0.37448042191087821</v>
      </c>
    </row>
    <row r="11" spans="1:5" ht="38.25" customHeight="1">
      <c r="A11" s="7">
        <v>5</v>
      </c>
      <c r="B11" s="93" t="s">
        <v>8</v>
      </c>
      <c r="C11" s="36">
        <f>HLOOKUP(B11,'Wr. Prem. &amp;  Re Prem.'!$4:$24,20,FALSE)</f>
        <v>112010897.44044931</v>
      </c>
      <c r="D11" s="25">
        <f t="shared" si="0"/>
        <v>0.17921681284798188</v>
      </c>
    </row>
    <row r="12" spans="1:5" ht="27" customHeight="1">
      <c r="A12" s="7">
        <v>6</v>
      </c>
      <c r="B12" s="93" t="s">
        <v>9</v>
      </c>
      <c r="C12" s="36">
        <f>HLOOKUP(B12,'Wr. Prem. &amp;  Re Prem.'!$4:$24,20,FALSE)</f>
        <v>55460735.740500726</v>
      </c>
      <c r="D12" s="25">
        <f t="shared" si="0"/>
        <v>8.8736868686379727E-2</v>
      </c>
    </row>
    <row r="13" spans="1:5" ht="27" customHeight="1">
      <c r="A13" s="7">
        <v>7</v>
      </c>
      <c r="B13" s="93" t="s">
        <v>10</v>
      </c>
      <c r="C13" s="36">
        <f>HLOOKUP(B13,'Wr. Prem. &amp;  Re Prem.'!$4:$24,20,FALSE)</f>
        <v>307041.43326000002</v>
      </c>
      <c r="D13" s="25">
        <f t="shared" si="0"/>
        <v>4.9126458530866324E-4</v>
      </c>
    </row>
    <row r="14" spans="1:5" ht="27" customHeight="1">
      <c r="A14" s="7">
        <v>8</v>
      </c>
      <c r="B14" s="93" t="s">
        <v>11</v>
      </c>
      <c r="C14" s="36">
        <f>HLOOKUP(B14,'Wr. Prem. &amp;  Re Prem.'!$4:$24,20,FALSE)</f>
        <v>8426670.8645982258</v>
      </c>
      <c r="D14" s="25">
        <f t="shared" si="0"/>
        <v>1.3482626510292372E-2</v>
      </c>
    </row>
    <row r="15" spans="1:5" ht="27" customHeight="1">
      <c r="A15" s="7">
        <v>9</v>
      </c>
      <c r="B15" s="93" t="s">
        <v>12</v>
      </c>
      <c r="C15" s="36">
        <f>HLOOKUP(B15,'Wr. Prem. &amp;  Re Prem.'!$4:$24,20,FALSE)</f>
        <v>8503409.2006741408</v>
      </c>
      <c r="D15" s="25">
        <f t="shared" si="0"/>
        <v>1.36054074211595E-2</v>
      </c>
    </row>
    <row r="16" spans="1:5" ht="27" customHeight="1">
      <c r="A16" s="7">
        <v>10</v>
      </c>
      <c r="B16" s="93" t="s">
        <v>13</v>
      </c>
      <c r="C16" s="36">
        <f>HLOOKUP(B16,'Wr. Prem. &amp;  Re Prem.'!$4:$24,20,FALSE)</f>
        <v>241392.54579999999</v>
      </c>
      <c r="D16" s="25">
        <f t="shared" si="0"/>
        <v>3.8622673054232567E-4</v>
      </c>
    </row>
    <row r="17" spans="1:7" ht="27" customHeight="1">
      <c r="A17" s="7">
        <v>11</v>
      </c>
      <c r="B17" s="93" t="s">
        <v>14</v>
      </c>
      <c r="C17" s="36">
        <f>HLOOKUP(B17,'Wr. Prem. &amp;  Re Prem.'!$4:$24,20,FALSE)</f>
        <v>8940</v>
      </c>
      <c r="D17" s="25">
        <f t="shared" si="0"/>
        <v>1.4303950271559676E-5</v>
      </c>
    </row>
    <row r="18" spans="1:7" ht="27" customHeight="1">
      <c r="A18" s="7">
        <v>12</v>
      </c>
      <c r="B18" s="93" t="s">
        <v>15</v>
      </c>
      <c r="C18" s="36">
        <f>HLOOKUP(B18,'Wr. Prem. &amp;  Re Prem.'!$4:$24,20,FALSE)</f>
        <v>9959588.1833748743</v>
      </c>
      <c r="D18" s="25">
        <f t="shared" si="0"/>
        <v>1.5935285693535525E-2</v>
      </c>
    </row>
    <row r="19" spans="1:7" ht="27" customHeight="1">
      <c r="A19" s="7">
        <v>13</v>
      </c>
      <c r="B19" s="93" t="s">
        <v>16</v>
      </c>
      <c r="C19" s="36">
        <f>HLOOKUP(B19,'Wr. Prem. &amp;  Re Prem.'!$4:$24,20,FALSE)</f>
        <v>88386236.484815717</v>
      </c>
      <c r="D19" s="25">
        <f t="shared" si="0"/>
        <v>0.14141748673032634</v>
      </c>
    </row>
    <row r="20" spans="1:7" ht="27" customHeight="1">
      <c r="A20" s="7">
        <v>14</v>
      </c>
      <c r="B20" s="93" t="s">
        <v>17</v>
      </c>
      <c r="C20" s="36">
        <f>HLOOKUP(B20,'Wr. Prem. &amp;  Re Prem.'!$4:$24,20,FALSE)</f>
        <v>6333381.4983799867</v>
      </c>
      <c r="D20" s="25">
        <f t="shared" si="0"/>
        <v>1.0133375168192779E-2</v>
      </c>
    </row>
    <row r="21" spans="1:7" ht="27" customHeight="1">
      <c r="A21" s="7">
        <v>15</v>
      </c>
      <c r="B21" s="93" t="s">
        <v>18</v>
      </c>
      <c r="C21" s="36">
        <f>HLOOKUP(B21,'Wr. Prem. &amp;  Re Prem.'!$4:$24,20,FALSE)</f>
        <v>11331258.795816202</v>
      </c>
      <c r="D21" s="25">
        <f t="shared" si="0"/>
        <v>1.8129951043571377E-2</v>
      </c>
    </row>
    <row r="22" spans="1:7" ht="27" customHeight="1">
      <c r="A22" s="7">
        <v>16</v>
      </c>
      <c r="B22" s="93" t="s">
        <v>19</v>
      </c>
      <c r="C22" s="36">
        <f>HLOOKUP(B22,'Wr. Prem. &amp;  Re Prem.'!$4:$24,20,FALSE)</f>
        <v>592442.41340709047</v>
      </c>
      <c r="D22" s="25">
        <f>C22/$C$25</f>
        <v>9.4790456601094206E-4</v>
      </c>
    </row>
    <row r="23" spans="1:7" ht="27" customHeight="1">
      <c r="A23" s="7">
        <v>17</v>
      </c>
      <c r="B23" s="93" t="s">
        <v>20</v>
      </c>
      <c r="C23" s="36">
        <f>HLOOKUP(B23,'Wr. Prem. &amp;  Re Prem.'!$4:$24,20,FALSE)</f>
        <v>23952810.46596355</v>
      </c>
      <c r="D23" s="25">
        <f>C23/$C$25</f>
        <v>3.8324363508863174E-2</v>
      </c>
    </row>
    <row r="24" spans="1:7" ht="27" customHeight="1">
      <c r="A24" s="7">
        <v>18</v>
      </c>
      <c r="B24" s="93" t="s">
        <v>21</v>
      </c>
      <c r="C24" s="36">
        <f>HLOOKUP(B24,'Wr. Prem. &amp;  Re Prem.'!$4:$24,20,FALSE)</f>
        <v>0</v>
      </c>
      <c r="D24" s="25">
        <f>C24/$C$25</f>
        <v>0</v>
      </c>
    </row>
    <row r="25" spans="1:7" ht="27" customHeight="1">
      <c r="A25" s="3"/>
      <c r="B25" s="94" t="s">
        <v>22</v>
      </c>
      <c r="C25" s="26">
        <f>SUM(C7:C24)</f>
        <v>625002172.84558547</v>
      </c>
      <c r="D25" s="27">
        <f>SUM(D7:D24)</f>
        <v>1.0000000000000002</v>
      </c>
      <c r="G25" s="1"/>
    </row>
    <row r="27" spans="1:7">
      <c r="C27" s="1"/>
    </row>
    <row r="28" spans="1:7">
      <c r="C28" s="1"/>
    </row>
    <row r="34" spans="3:3">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indexed="30"/>
  </sheetPr>
  <dimension ref="A1:AN33"/>
  <sheetViews>
    <sheetView zoomScale="90" zoomScaleNormal="90" workbookViewId="0">
      <pane xSplit="2" ySplit="5" topLeftCell="Z18" activePane="bottomRight" state="frozen"/>
      <selection pane="topRight" activeCell="C1" sqref="C1"/>
      <selection pane="bottomLeft" activeCell="A6" sqref="A6"/>
      <selection pane="bottomRight" activeCell="B27" sqref="B27:S27"/>
    </sheetView>
  </sheetViews>
  <sheetFormatPr defaultRowHeight="13.2"/>
  <cols>
    <col min="1" max="1" width="4.44140625" customWidth="1"/>
    <col min="2" max="2" width="49.33203125" customWidth="1"/>
    <col min="3" max="6" width="11.5546875" customWidth="1"/>
    <col min="7" max="7" width="12.33203125" customWidth="1"/>
    <col min="8" max="38" width="11.5546875" customWidth="1"/>
    <col min="39" max="39" width="13.109375" customWidth="1"/>
    <col min="40" max="40" width="11.5546875" customWidth="1"/>
  </cols>
  <sheetData>
    <row r="1" spans="1:40" s="73" customFormat="1" ht="27.75" customHeight="1">
      <c r="A1" s="74" t="s">
        <v>72</v>
      </c>
      <c r="B1" s="74"/>
      <c r="C1" s="74"/>
      <c r="D1" s="74"/>
      <c r="E1" s="74"/>
      <c r="F1" s="74"/>
      <c r="G1" s="74"/>
      <c r="H1" s="74"/>
      <c r="I1" s="74"/>
      <c r="J1" s="74"/>
      <c r="K1" s="74"/>
      <c r="L1" s="74"/>
      <c r="M1" s="74"/>
      <c r="N1" s="74"/>
      <c r="O1" s="74"/>
    </row>
    <row r="2" spans="1:40" s="73" customFormat="1" ht="27.75" customHeight="1">
      <c r="A2" s="74" t="str">
        <f>'Inccured Claims'!A2</f>
        <v>Reporting period: 1 January 2019 - 31 December 2019</v>
      </c>
      <c r="B2" s="74"/>
      <c r="C2" s="74"/>
      <c r="D2" s="74"/>
      <c r="E2" s="74"/>
      <c r="F2" s="74"/>
      <c r="G2" s="74"/>
      <c r="H2" s="74"/>
      <c r="I2" s="74"/>
      <c r="J2" s="74"/>
      <c r="K2" s="74"/>
      <c r="L2" s="74"/>
      <c r="M2" s="74"/>
      <c r="N2" s="74"/>
      <c r="O2" s="74"/>
    </row>
    <row r="3" spans="1:40" s="95" customFormat="1" ht="17.25" customHeight="1">
      <c r="A3" s="61" t="s">
        <v>73</v>
      </c>
      <c r="C3" s="96"/>
      <c r="E3" s="96"/>
      <c r="G3" s="96"/>
      <c r="I3" s="96"/>
      <c r="K3" s="96"/>
      <c r="M3" s="96"/>
      <c r="O3" s="96"/>
      <c r="Q3" s="96"/>
      <c r="S3" s="96"/>
      <c r="U3" s="96"/>
      <c r="W3" s="96"/>
      <c r="Y3" s="96"/>
      <c r="AA3" s="96"/>
      <c r="AC3" s="96"/>
      <c r="AE3" s="96"/>
      <c r="AG3" s="96"/>
      <c r="AI3" s="96"/>
      <c r="AK3" s="96"/>
    </row>
    <row r="4" spans="1:40" s="97" customFormat="1" ht="96" customHeight="1">
      <c r="A4" s="106" t="s">
        <v>0</v>
      </c>
      <c r="B4" s="106" t="s">
        <v>3</v>
      </c>
      <c r="C4" s="116" t="s">
        <v>4</v>
      </c>
      <c r="D4" s="116"/>
      <c r="E4" s="109" t="s">
        <v>5</v>
      </c>
      <c r="F4" s="110"/>
      <c r="G4" s="109" t="s">
        <v>6</v>
      </c>
      <c r="H4" s="110"/>
      <c r="I4" s="109" t="s">
        <v>7</v>
      </c>
      <c r="J4" s="110"/>
      <c r="K4" s="109" t="s">
        <v>8</v>
      </c>
      <c r="L4" s="110"/>
      <c r="M4" s="109" t="s">
        <v>9</v>
      </c>
      <c r="N4" s="110"/>
      <c r="O4" s="109" t="s">
        <v>10</v>
      </c>
      <c r="P4" s="110"/>
      <c r="Q4" s="109" t="s">
        <v>11</v>
      </c>
      <c r="R4" s="110"/>
      <c r="S4" s="109" t="s">
        <v>12</v>
      </c>
      <c r="T4" s="110"/>
      <c r="U4" s="109" t="s">
        <v>13</v>
      </c>
      <c r="V4" s="110"/>
      <c r="W4" s="109" t="s">
        <v>14</v>
      </c>
      <c r="X4" s="110"/>
      <c r="Y4" s="109" t="s">
        <v>15</v>
      </c>
      <c r="Z4" s="110"/>
      <c r="AA4" s="109" t="s">
        <v>16</v>
      </c>
      <c r="AB4" s="110"/>
      <c r="AC4" s="109" t="s">
        <v>17</v>
      </c>
      <c r="AD4" s="110"/>
      <c r="AE4" s="103" t="s">
        <v>18</v>
      </c>
      <c r="AF4" s="105"/>
      <c r="AG4" s="103" t="s">
        <v>19</v>
      </c>
      <c r="AH4" s="105"/>
      <c r="AI4" s="113" t="s">
        <v>20</v>
      </c>
      <c r="AJ4" s="114"/>
      <c r="AK4" s="113" t="s">
        <v>21</v>
      </c>
      <c r="AL4" s="114"/>
      <c r="AM4" s="113" t="s">
        <v>22</v>
      </c>
      <c r="AN4" s="114"/>
    </row>
    <row r="5" spans="1:40" s="97" customFormat="1" ht="48.75" customHeight="1">
      <c r="A5" s="108"/>
      <c r="B5" s="108"/>
      <c r="C5" s="72" t="s">
        <v>47</v>
      </c>
      <c r="D5" s="72" t="s">
        <v>74</v>
      </c>
      <c r="E5" s="72" t="s">
        <v>47</v>
      </c>
      <c r="F5" s="72" t="s">
        <v>74</v>
      </c>
      <c r="G5" s="72" t="s">
        <v>47</v>
      </c>
      <c r="H5" s="72" t="s">
        <v>74</v>
      </c>
      <c r="I5" s="72" t="s">
        <v>47</v>
      </c>
      <c r="J5" s="72" t="s">
        <v>74</v>
      </c>
      <c r="K5" s="72" t="s">
        <v>47</v>
      </c>
      <c r="L5" s="72" t="s">
        <v>74</v>
      </c>
      <c r="M5" s="72" t="s">
        <v>47</v>
      </c>
      <c r="N5" s="72" t="s">
        <v>74</v>
      </c>
      <c r="O5" s="72" t="s">
        <v>47</v>
      </c>
      <c r="P5" s="72" t="s">
        <v>74</v>
      </c>
      <c r="Q5" s="72" t="s">
        <v>47</v>
      </c>
      <c r="R5" s="72" t="s">
        <v>74</v>
      </c>
      <c r="S5" s="72" t="s">
        <v>47</v>
      </c>
      <c r="T5" s="72" t="s">
        <v>74</v>
      </c>
      <c r="U5" s="72" t="s">
        <v>47</v>
      </c>
      <c r="V5" s="72" t="s">
        <v>74</v>
      </c>
      <c r="W5" s="72" t="s">
        <v>47</v>
      </c>
      <c r="X5" s="72" t="s">
        <v>74</v>
      </c>
      <c r="Y5" s="72" t="s">
        <v>47</v>
      </c>
      <c r="Z5" s="72" t="s">
        <v>74</v>
      </c>
      <c r="AA5" s="72" t="s">
        <v>47</v>
      </c>
      <c r="AB5" s="72" t="s">
        <v>74</v>
      </c>
      <c r="AC5" s="72" t="s">
        <v>47</v>
      </c>
      <c r="AD5" s="72" t="s">
        <v>74</v>
      </c>
      <c r="AE5" s="72" t="s">
        <v>47</v>
      </c>
      <c r="AF5" s="72" t="s">
        <v>74</v>
      </c>
      <c r="AG5" s="72" t="s">
        <v>47</v>
      </c>
      <c r="AH5" s="72" t="s">
        <v>74</v>
      </c>
      <c r="AI5" s="72" t="s">
        <v>47</v>
      </c>
      <c r="AJ5" s="72" t="s">
        <v>74</v>
      </c>
      <c r="AK5" s="72" t="s">
        <v>47</v>
      </c>
      <c r="AL5" s="72" t="s">
        <v>74</v>
      </c>
      <c r="AM5" s="72" t="s">
        <v>47</v>
      </c>
      <c r="AN5" s="72" t="s">
        <v>74</v>
      </c>
    </row>
    <row r="6" spans="1:40" ht="24.9" customHeight="1">
      <c r="A6" s="20">
        <v>1</v>
      </c>
      <c r="B6" s="31" t="s">
        <v>29</v>
      </c>
      <c r="C6" s="37">
        <v>0</v>
      </c>
      <c r="D6" s="37">
        <v>0</v>
      </c>
      <c r="E6" s="37">
        <v>0</v>
      </c>
      <c r="F6" s="37">
        <v>0</v>
      </c>
      <c r="G6" s="37">
        <v>0</v>
      </c>
      <c r="H6" s="37">
        <v>0</v>
      </c>
      <c r="I6" s="37">
        <v>0</v>
      </c>
      <c r="J6" s="37">
        <v>0</v>
      </c>
      <c r="K6" s="37">
        <v>0</v>
      </c>
      <c r="L6" s="37">
        <v>0</v>
      </c>
      <c r="M6" s="37">
        <v>2261522.8566176472</v>
      </c>
      <c r="N6" s="37">
        <v>0</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2261522.8566176472</v>
      </c>
      <c r="AN6" s="34">
        <f t="shared" ref="AN6:AN22" si="1">D6+F6+H6+J6+L6+N6+P6+R6+T6+V6+X6+Z6+AB6+AD6+AF6+AH6+AJ6+AL6</f>
        <v>0</v>
      </c>
    </row>
    <row r="7" spans="1:40" ht="24.9" customHeight="1">
      <c r="A7" s="20">
        <v>2</v>
      </c>
      <c r="B7" s="31" t="s">
        <v>90</v>
      </c>
      <c r="C7" s="37">
        <v>17283.6604095</v>
      </c>
      <c r="D7" s="37">
        <v>14012.193743000003</v>
      </c>
      <c r="E7" s="37">
        <v>0</v>
      </c>
      <c r="F7" s="37">
        <v>0</v>
      </c>
      <c r="G7" s="37">
        <v>262847.38880380988</v>
      </c>
      <c r="H7" s="37">
        <v>159090.76945403664</v>
      </c>
      <c r="I7" s="37">
        <v>29792.5795</v>
      </c>
      <c r="J7" s="37">
        <v>24132.337599999999</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309923.62871330988</v>
      </c>
      <c r="AN7" s="34">
        <f t="shared" si="1"/>
        <v>197235.30079703665</v>
      </c>
    </row>
    <row r="8" spans="1:40" ht="24.9" customHeight="1">
      <c r="A8" s="20">
        <v>3</v>
      </c>
      <c r="B8" s="31" t="s">
        <v>35</v>
      </c>
      <c r="C8" s="37">
        <v>0</v>
      </c>
      <c r="D8" s="37">
        <v>0</v>
      </c>
      <c r="E8" s="37">
        <v>0</v>
      </c>
      <c r="F8" s="37">
        <v>0</v>
      </c>
      <c r="G8" s="37">
        <v>0</v>
      </c>
      <c r="H8" s="37">
        <v>0</v>
      </c>
      <c r="I8" s="37">
        <v>0</v>
      </c>
      <c r="J8" s="37">
        <v>0</v>
      </c>
      <c r="K8" s="37">
        <v>14176.98</v>
      </c>
      <c r="L8" s="37">
        <v>0</v>
      </c>
      <c r="M8" s="37">
        <v>0</v>
      </c>
      <c r="N8" s="37">
        <v>0</v>
      </c>
      <c r="O8" s="37">
        <v>0</v>
      </c>
      <c r="P8" s="37">
        <v>0</v>
      </c>
      <c r="Q8" s="37">
        <v>0</v>
      </c>
      <c r="R8" s="37">
        <v>0</v>
      </c>
      <c r="S8" s="37">
        <v>0</v>
      </c>
      <c r="T8" s="37">
        <v>0</v>
      </c>
      <c r="U8" s="37">
        <v>0</v>
      </c>
      <c r="V8" s="37">
        <v>0</v>
      </c>
      <c r="W8" s="37">
        <v>0</v>
      </c>
      <c r="X8" s="37">
        <v>0</v>
      </c>
      <c r="Y8" s="37">
        <v>20000</v>
      </c>
      <c r="Z8" s="37">
        <v>0</v>
      </c>
      <c r="AA8" s="37">
        <v>220017.31043999997</v>
      </c>
      <c r="AB8" s="37">
        <v>205274.40714662112</v>
      </c>
      <c r="AC8" s="37">
        <v>2361.6153989999998</v>
      </c>
      <c r="AD8" s="37">
        <v>2013.5345440742999</v>
      </c>
      <c r="AE8" s="37">
        <v>0</v>
      </c>
      <c r="AF8" s="37">
        <v>0</v>
      </c>
      <c r="AG8" s="37">
        <v>0</v>
      </c>
      <c r="AH8" s="37">
        <v>0</v>
      </c>
      <c r="AI8" s="37">
        <v>10486</v>
      </c>
      <c r="AJ8" s="37">
        <v>2940.064484</v>
      </c>
      <c r="AK8" s="37">
        <v>0</v>
      </c>
      <c r="AL8" s="37">
        <v>0</v>
      </c>
      <c r="AM8" s="34">
        <f t="shared" si="0"/>
        <v>267041.90583899996</v>
      </c>
      <c r="AN8" s="34">
        <f t="shared" si="1"/>
        <v>210228.00617469542</v>
      </c>
    </row>
    <row r="9" spans="1:40" ht="24.9" customHeight="1">
      <c r="A9" s="20">
        <v>4</v>
      </c>
      <c r="B9" s="31" t="s">
        <v>30</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83268.517615999997</v>
      </c>
      <c r="AB9" s="37">
        <v>58342.867703655604</v>
      </c>
      <c r="AC9" s="37">
        <v>0</v>
      </c>
      <c r="AD9" s="37">
        <v>0</v>
      </c>
      <c r="AE9" s="37">
        <v>0</v>
      </c>
      <c r="AF9" s="37">
        <v>0</v>
      </c>
      <c r="AG9" s="37">
        <v>0</v>
      </c>
      <c r="AH9" s="37">
        <v>0</v>
      </c>
      <c r="AI9" s="37">
        <v>0</v>
      </c>
      <c r="AJ9" s="37">
        <v>0</v>
      </c>
      <c r="AK9" s="37">
        <v>0</v>
      </c>
      <c r="AL9" s="37">
        <v>0</v>
      </c>
      <c r="AM9" s="34">
        <f t="shared" si="0"/>
        <v>83268.517615999997</v>
      </c>
      <c r="AN9" s="34">
        <f t="shared" si="1"/>
        <v>58342.867703655604</v>
      </c>
    </row>
    <row r="10" spans="1:40" ht="24.9" customHeight="1">
      <c r="A10" s="20">
        <v>5</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25493</v>
      </c>
      <c r="V10" s="37">
        <v>0</v>
      </c>
      <c r="W10" s="37">
        <v>0</v>
      </c>
      <c r="X10" s="37">
        <v>0</v>
      </c>
      <c r="Y10" s="37">
        <v>0</v>
      </c>
      <c r="Z10" s="37">
        <v>0</v>
      </c>
      <c r="AA10" s="37">
        <v>0</v>
      </c>
      <c r="AB10" s="37">
        <v>0</v>
      </c>
      <c r="AC10" s="37">
        <v>0</v>
      </c>
      <c r="AD10" s="37">
        <v>0</v>
      </c>
      <c r="AE10" s="37">
        <v>0</v>
      </c>
      <c r="AF10" s="37">
        <v>0</v>
      </c>
      <c r="AG10" s="37">
        <v>0</v>
      </c>
      <c r="AH10" s="37">
        <v>0</v>
      </c>
      <c r="AI10" s="37">
        <v>17651</v>
      </c>
      <c r="AJ10" s="37">
        <v>17651</v>
      </c>
      <c r="AK10" s="37">
        <v>0</v>
      </c>
      <c r="AL10" s="37">
        <v>0</v>
      </c>
      <c r="AM10" s="34">
        <f t="shared" si="0"/>
        <v>43144</v>
      </c>
      <c r="AN10" s="34">
        <f t="shared" si="1"/>
        <v>17651</v>
      </c>
    </row>
    <row r="11" spans="1:40" ht="24.9" customHeight="1">
      <c r="A11" s="20">
        <v>6</v>
      </c>
      <c r="B11" s="31" t="s">
        <v>34</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ht="24.9" customHeight="1">
      <c r="A12" s="20">
        <v>7</v>
      </c>
      <c r="B12" s="31" t="s">
        <v>88</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ht="24.9" customHeight="1">
      <c r="A13" s="20">
        <v>8</v>
      </c>
      <c r="B13" s="31" t="s">
        <v>31</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 customHeight="1">
      <c r="A14" s="20">
        <v>9</v>
      </c>
      <c r="B14" s="31" t="s">
        <v>32</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 customHeight="1">
      <c r="A15" s="20">
        <v>10</v>
      </c>
      <c r="B15" s="31" t="s">
        <v>41</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 customHeight="1">
      <c r="A16" s="20">
        <v>11</v>
      </c>
      <c r="B16" s="31" t="s">
        <v>39</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 customHeight="1">
      <c r="A17" s="20">
        <v>12</v>
      </c>
      <c r="B17" s="31" t="s">
        <v>37</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 customHeight="1">
      <c r="A18" s="20">
        <v>13</v>
      </c>
      <c r="B18" s="31" t="s">
        <v>94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 customHeight="1">
      <c r="A19" s="20">
        <v>14</v>
      </c>
      <c r="B19" s="31" t="s">
        <v>28</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 customHeight="1">
      <c r="A20" s="20">
        <v>15</v>
      </c>
      <c r="B20" s="33" t="s">
        <v>33</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 customHeight="1">
      <c r="A21" s="20">
        <v>16</v>
      </c>
      <c r="B21" s="33" t="s">
        <v>40</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 customHeight="1">
      <c r="A22" s="20">
        <v>17</v>
      </c>
      <c r="B22" s="33" t="s">
        <v>38</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6.5" customHeight="1">
      <c r="A23" s="19"/>
      <c r="B23" s="6" t="s">
        <v>22</v>
      </c>
      <c r="C23" s="35">
        <f t="shared" ref="C23:AN23" si="2">SUM(C6:C22)</f>
        <v>17283.6604095</v>
      </c>
      <c r="D23" s="35">
        <f t="shared" si="2"/>
        <v>14012.193743000003</v>
      </c>
      <c r="E23" s="35">
        <f t="shared" si="2"/>
        <v>0</v>
      </c>
      <c r="F23" s="35">
        <f t="shared" si="2"/>
        <v>0</v>
      </c>
      <c r="G23" s="35">
        <f t="shared" si="2"/>
        <v>262847.38880380988</v>
      </c>
      <c r="H23" s="35">
        <f t="shared" si="2"/>
        <v>159090.76945403664</v>
      </c>
      <c r="I23" s="35">
        <f t="shared" si="2"/>
        <v>29792.5795</v>
      </c>
      <c r="J23" s="35">
        <f t="shared" si="2"/>
        <v>24132.337599999999</v>
      </c>
      <c r="K23" s="35">
        <f t="shared" si="2"/>
        <v>14176.98</v>
      </c>
      <c r="L23" s="35">
        <f t="shared" si="2"/>
        <v>0</v>
      </c>
      <c r="M23" s="35">
        <f t="shared" si="2"/>
        <v>2261522.8566176472</v>
      </c>
      <c r="N23" s="35">
        <f t="shared" si="2"/>
        <v>0</v>
      </c>
      <c r="O23" s="35">
        <f t="shared" si="2"/>
        <v>0</v>
      </c>
      <c r="P23" s="35">
        <f t="shared" si="2"/>
        <v>0</v>
      </c>
      <c r="Q23" s="35">
        <f t="shared" si="2"/>
        <v>0</v>
      </c>
      <c r="R23" s="35">
        <f t="shared" si="2"/>
        <v>0</v>
      </c>
      <c r="S23" s="35">
        <f t="shared" si="2"/>
        <v>0</v>
      </c>
      <c r="T23" s="35">
        <f t="shared" si="2"/>
        <v>0</v>
      </c>
      <c r="U23" s="35">
        <f t="shared" si="2"/>
        <v>25493</v>
      </c>
      <c r="V23" s="35">
        <f t="shared" si="2"/>
        <v>0</v>
      </c>
      <c r="W23" s="35">
        <f t="shared" si="2"/>
        <v>0</v>
      </c>
      <c r="X23" s="35">
        <f t="shared" si="2"/>
        <v>0</v>
      </c>
      <c r="Y23" s="35">
        <f t="shared" si="2"/>
        <v>20000</v>
      </c>
      <c r="Z23" s="35">
        <f t="shared" si="2"/>
        <v>0</v>
      </c>
      <c r="AA23" s="35">
        <f t="shared" si="2"/>
        <v>303285.82805599994</v>
      </c>
      <c r="AB23" s="35">
        <f t="shared" si="2"/>
        <v>263617.27485027671</v>
      </c>
      <c r="AC23" s="35">
        <f t="shared" si="2"/>
        <v>2361.6153989999998</v>
      </c>
      <c r="AD23" s="35">
        <f t="shared" si="2"/>
        <v>2013.5345440742999</v>
      </c>
      <c r="AE23" s="35">
        <f t="shared" si="2"/>
        <v>0</v>
      </c>
      <c r="AF23" s="35">
        <f t="shared" si="2"/>
        <v>0</v>
      </c>
      <c r="AG23" s="35">
        <f t="shared" si="2"/>
        <v>0</v>
      </c>
      <c r="AH23" s="35">
        <f t="shared" si="2"/>
        <v>0</v>
      </c>
      <c r="AI23" s="35">
        <f t="shared" si="2"/>
        <v>28137</v>
      </c>
      <c r="AJ23" s="35">
        <f t="shared" si="2"/>
        <v>20591.064483999999</v>
      </c>
      <c r="AK23" s="35">
        <f t="shared" si="2"/>
        <v>0</v>
      </c>
      <c r="AL23" s="35">
        <f t="shared" si="2"/>
        <v>0</v>
      </c>
      <c r="AM23" s="35">
        <f t="shared" si="2"/>
        <v>2964900.9087859569</v>
      </c>
      <c r="AN23" s="35">
        <f t="shared" si="2"/>
        <v>483457.17467538768</v>
      </c>
    </row>
    <row r="24" spans="1:40" ht="16.5" customHeight="1">
      <c r="A24" s="48"/>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14.25" customHeight="1"/>
    <row r="26" spans="1:40" s="97" customFormat="1" ht="14.4">
      <c r="B26" s="74" t="s">
        <v>49</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row>
    <row r="27" spans="1:40" s="97" customFormat="1" ht="12.75" customHeight="1">
      <c r="B27" s="118" t="s">
        <v>75</v>
      </c>
      <c r="C27" s="118"/>
      <c r="D27" s="118"/>
      <c r="E27" s="118"/>
      <c r="F27" s="118"/>
      <c r="G27" s="118"/>
      <c r="H27" s="118"/>
      <c r="I27" s="118"/>
      <c r="J27" s="118"/>
      <c r="K27" s="118"/>
      <c r="L27" s="118"/>
      <c r="M27" s="118"/>
      <c r="N27" s="118"/>
      <c r="O27" s="118"/>
      <c r="P27" s="118"/>
      <c r="Q27" s="118"/>
      <c r="R27" s="118"/>
      <c r="S27" s="118"/>
      <c r="AM27" s="98"/>
      <c r="AN27" s="98"/>
    </row>
    <row r="28" spans="1:40">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
      <c r="AN29" s="1"/>
    </row>
    <row r="30" spans="1:40">
      <c r="AM30" s="1"/>
      <c r="AN30" s="1"/>
    </row>
    <row r="31" spans="1:40">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
      <c r="AN32" s="1"/>
    </row>
    <row r="33" spans="39:40">
      <c r="AM33" s="1"/>
      <c r="AN33" s="1"/>
    </row>
  </sheetData>
  <sortState ref="B6:AN22">
    <sortCondition descending="1" ref="AM6:AM22"/>
  </sortState>
  <mergeCells count="22">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2020-03-18T08:23:48Z</dcterms:modified>
</cp:coreProperties>
</file>